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DieseArbeitsmappe"/>
  <xr:revisionPtr revIDLastSave="0" documentId="13_ncr:1_{7A71BF54-2E8D-407A-B1DF-8018B6CA2C45}" xr6:coauthVersionLast="45" xr6:coauthVersionMax="45" xr10:uidLastSave="{00000000-0000-0000-0000-000000000000}"/>
  <workbookProtection workbookAlgorithmName="SHA-512" workbookHashValue="0AvQFJpAHYs07wV9S6ANMS1necViCOY8qp3pCmik6lqqVdg2SodJeWZz+bu9vJ1uH2UhoTuW08Fbwp0nJTa90A==" workbookSaltValue="5Y3oa9rL2f4AHcqHV+ka0A==" workbookSpinCount="100000" lockStructure="1"/>
  <bookViews>
    <workbookView xWindow="-120" yWindow="-120" windowWidth="29040" windowHeight="15840" tabRatio="863" xr2:uid="{00000000-000D-0000-FFFF-FFFF00000000}"/>
  </bookViews>
  <sheets>
    <sheet name="U" sheetId="6" r:id="rId1"/>
    <sheet name="MM_Bil" sheetId="11" r:id="rId2"/>
    <sheet name="MM_SpImp" sheetId="47" r:id="rId3"/>
    <sheet name="MM_Wechsel" sheetId="41" r:id="rId4"/>
    <sheet name="MM_AMa" sheetId="42" r:id="rId5"/>
    <sheet name="HH_Preis" sheetId="46" r:id="rId6"/>
    <sheet name="JJ_MWhZP" sheetId="26" r:id="rId7"/>
    <sheet name="JJ_ZPLf" sheetId="50" r:id="rId8"/>
    <sheet name="JJ_Re" sheetId="49" r:id="rId9"/>
    <sheet name="JJ_Dauer" sheetId="51" r:id="rId10"/>
    <sheet name="JJ_Net" sheetId="31" r:id="rId11"/>
    <sheet name="JJ_Net_GKP" sheetId="32" r:id="rId12"/>
    <sheet name="L" sheetId="8" r:id="rId13"/>
  </sheets>
  <calcPr calcId="191029"/>
  <extLst>
    <ext xmlns:x14="http://schemas.microsoft.com/office/spreadsheetml/2009/9/main" uri="{79F54976-1DA5-4618-B147-4CDE4B953A38}">
      <x14:workbookPr discardImageEditData="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41" l="1"/>
  <c r="R35" i="41"/>
  <c r="A14" i="50" s="1"/>
  <c r="J14" i="50" s="1"/>
  <c r="R36" i="41"/>
  <c r="R37" i="41"/>
  <c r="A15" i="50" s="1"/>
  <c r="R38" i="41"/>
  <c r="R39" i="41"/>
  <c r="A16" i="50" s="1"/>
  <c r="R40" i="41"/>
  <c r="R41" i="41"/>
  <c r="A17" i="50" s="1"/>
  <c r="R42" i="41"/>
  <c r="R43" i="41"/>
  <c r="A18" i="50" s="1"/>
  <c r="J18" i="50" s="1"/>
  <c r="R44" i="41"/>
  <c r="R45" i="41"/>
  <c r="A19" i="50" s="1"/>
  <c r="R46" i="41"/>
  <c r="R47" i="41"/>
  <c r="A20" i="50" s="1"/>
  <c r="R48" i="41"/>
  <c r="R49" i="41"/>
  <c r="A21" i="50" s="1"/>
  <c r="R50" i="41"/>
  <c r="R51" i="41"/>
  <c r="A22" i="50" s="1"/>
  <c r="J22" i="50" s="1"/>
  <c r="R52" i="41"/>
  <c r="R53" i="41"/>
  <c r="A23" i="50" s="1"/>
  <c r="R54" i="41"/>
  <c r="R55" i="41"/>
  <c r="A24" i="50" s="1"/>
  <c r="R56" i="41"/>
  <c r="R57" i="41"/>
  <c r="A25" i="50" s="1"/>
  <c r="R58" i="41"/>
  <c r="R59" i="41"/>
  <c r="A26" i="50" s="1"/>
  <c r="J26" i="50" s="1"/>
  <c r="R60" i="41"/>
  <c r="R61" i="41"/>
  <c r="A27" i="50" s="1"/>
  <c r="R62" i="41"/>
  <c r="R63" i="41"/>
  <c r="A28" i="50" s="1"/>
  <c r="R64" i="41"/>
  <c r="R65" i="41"/>
  <c r="A29" i="50" s="1"/>
  <c r="R66" i="41"/>
  <c r="R67" i="41"/>
  <c r="A30" i="50" s="1"/>
  <c r="J30" i="50" s="1"/>
  <c r="R68" i="41"/>
  <c r="R69" i="41"/>
  <c r="A31" i="50" s="1"/>
  <c r="R70" i="41"/>
  <c r="R71" i="41"/>
  <c r="A32" i="50" s="1"/>
  <c r="R72" i="41"/>
  <c r="R73" i="41"/>
  <c r="A33" i="50" s="1"/>
  <c r="R74" i="41"/>
  <c r="R75" i="41"/>
  <c r="A34" i="50" s="1"/>
  <c r="J34" i="50" s="1"/>
  <c r="R76" i="41"/>
  <c r="R77" i="41"/>
  <c r="A35" i="50" s="1"/>
  <c r="R78" i="41"/>
  <c r="R79" i="41"/>
  <c r="A36" i="50" s="1"/>
  <c r="R80" i="41"/>
  <c r="R81" i="41"/>
  <c r="A37" i="50" s="1"/>
  <c r="R82" i="41"/>
  <c r="R83" i="41"/>
  <c r="A38" i="50" s="1"/>
  <c r="J38" i="50" s="1"/>
  <c r="R84" i="41"/>
  <c r="R85" i="41"/>
  <c r="A39" i="50" s="1"/>
  <c r="R86" i="41"/>
  <c r="R87" i="41"/>
  <c r="A40" i="50" s="1"/>
  <c r="R88" i="41"/>
  <c r="R89" i="41"/>
  <c r="A41" i="50" s="1"/>
  <c r="R90" i="41"/>
  <c r="R91" i="41"/>
  <c r="A42" i="50" s="1"/>
  <c r="J42" i="50" s="1"/>
  <c r="R92" i="41"/>
  <c r="R93" i="41"/>
  <c r="A43" i="50" s="1"/>
  <c r="R94" i="41"/>
  <c r="R95" i="41"/>
  <c r="A44" i="50" s="1"/>
  <c r="R96" i="41"/>
  <c r="R97" i="41"/>
  <c r="A45" i="50" s="1"/>
  <c r="R98" i="41"/>
  <c r="R99" i="41"/>
  <c r="A46" i="50" s="1"/>
  <c r="J46" i="50" s="1"/>
  <c r="R100" i="41"/>
  <c r="R101" i="41"/>
  <c r="A47" i="50" s="1"/>
  <c r="R102" i="41"/>
  <c r="R103" i="41"/>
  <c r="A48" i="50" s="1"/>
  <c r="R104" i="41"/>
  <c r="R105" i="41"/>
  <c r="A49" i="50" s="1"/>
  <c r="R106" i="41"/>
  <c r="R107" i="41"/>
  <c r="A50" i="50" s="1"/>
  <c r="J50" i="50" s="1"/>
  <c r="R108" i="41"/>
  <c r="R109" i="41"/>
  <c r="A51" i="50" s="1"/>
  <c r="B51" i="50" s="1"/>
  <c r="R110" i="41"/>
  <c r="R111" i="41"/>
  <c r="A52" i="50" s="1"/>
  <c r="R112" i="41"/>
  <c r="R113" i="41"/>
  <c r="A53" i="50" s="1"/>
  <c r="R114" i="41"/>
  <c r="S114" i="41" s="1"/>
  <c r="R115" i="41"/>
  <c r="A54" i="50" s="1"/>
  <c r="J54" i="50" s="1"/>
  <c r="R116" i="41"/>
  <c r="S116" i="41" s="1"/>
  <c r="R117" i="41"/>
  <c r="A55" i="50" s="1"/>
  <c r="R118" i="41"/>
  <c r="S118" i="41" s="1"/>
  <c r="R119" i="41"/>
  <c r="A56" i="50" s="1"/>
  <c r="R120" i="41"/>
  <c r="S120" i="41" s="1"/>
  <c r="R121" i="41"/>
  <c r="A57" i="50" s="1"/>
  <c r="R122" i="41"/>
  <c r="S122" i="41" s="1"/>
  <c r="R123" i="41"/>
  <c r="A58" i="50" s="1"/>
  <c r="J58" i="50" s="1"/>
  <c r="R124" i="41"/>
  <c r="S124" i="41" s="1"/>
  <c r="R125" i="41"/>
  <c r="A59" i="50" s="1"/>
  <c r="R126" i="41"/>
  <c r="S126" i="41" s="1"/>
  <c r="R127" i="41"/>
  <c r="A60" i="50" s="1"/>
  <c r="R128" i="41"/>
  <c r="S128" i="41" s="1"/>
  <c r="R129" i="41"/>
  <c r="A61" i="50" s="1"/>
  <c r="R130" i="41"/>
  <c r="S130" i="41" s="1"/>
  <c r="R131" i="41"/>
  <c r="A62" i="50" s="1"/>
  <c r="J62" i="50" s="1"/>
  <c r="R132" i="41"/>
  <c r="S132" i="41" s="1"/>
  <c r="R133" i="41"/>
  <c r="A63" i="50" s="1"/>
  <c r="J63" i="50" s="1"/>
  <c r="R134" i="41"/>
  <c r="S134" i="41" s="1"/>
  <c r="R135" i="41"/>
  <c r="A64" i="50" s="1"/>
  <c r="R136" i="41"/>
  <c r="S136" i="41" s="1"/>
  <c r="R137" i="41"/>
  <c r="A65" i="50" s="1"/>
  <c r="R138" i="41"/>
  <c r="S138" i="41" s="1"/>
  <c r="R139" i="41"/>
  <c r="A66" i="50" s="1"/>
  <c r="J66" i="50" s="1"/>
  <c r="R140" i="41"/>
  <c r="S140" i="41" s="1"/>
  <c r="R141" i="41"/>
  <c r="A67" i="50" s="1"/>
  <c r="R142" i="41"/>
  <c r="S142" i="41" s="1"/>
  <c r="R143" i="41"/>
  <c r="A68" i="50" s="1"/>
  <c r="R144" i="41"/>
  <c r="S144" i="41" s="1"/>
  <c r="R145" i="41"/>
  <c r="A69" i="50" s="1"/>
  <c r="R146" i="41"/>
  <c r="S146" i="41" s="1"/>
  <c r="R147" i="41"/>
  <c r="A70" i="50" s="1"/>
  <c r="J70" i="50" s="1"/>
  <c r="R148" i="41"/>
  <c r="S148" i="41" s="1"/>
  <c r="R149" i="41"/>
  <c r="A71" i="50" s="1"/>
  <c r="R150" i="41"/>
  <c r="S150" i="41" s="1"/>
  <c r="R151" i="41"/>
  <c r="A72" i="50" s="1"/>
  <c r="R152" i="41"/>
  <c r="S152" i="41" s="1"/>
  <c r="R153" i="41"/>
  <c r="A73" i="50" s="1"/>
  <c r="R154" i="41"/>
  <c r="S154" i="41" s="1"/>
  <c r="R155" i="41"/>
  <c r="A74" i="50" s="1"/>
  <c r="J74" i="50" s="1"/>
  <c r="R156" i="41"/>
  <c r="S156" i="41" s="1"/>
  <c r="R157" i="41"/>
  <c r="A75" i="50" s="1"/>
  <c r="R158" i="41"/>
  <c r="S158" i="41" s="1"/>
  <c r="R159" i="41"/>
  <c r="A76" i="50" s="1"/>
  <c r="R160" i="41"/>
  <c r="S160" i="41" s="1"/>
  <c r="R161" i="41"/>
  <c r="A77" i="50" s="1"/>
  <c r="R162" i="41"/>
  <c r="S162" i="41" s="1"/>
  <c r="R163" i="41"/>
  <c r="A78" i="50" s="1"/>
  <c r="J78" i="50" s="1"/>
  <c r="R164" i="41"/>
  <c r="S164" i="41" s="1"/>
  <c r="R165" i="41"/>
  <c r="A79" i="50" s="1"/>
  <c r="R166" i="41"/>
  <c r="S166" i="41" s="1"/>
  <c r="R167" i="41"/>
  <c r="A80" i="50" s="1"/>
  <c r="R168" i="41"/>
  <c r="S168" i="41" s="1"/>
  <c r="R169" i="41"/>
  <c r="A81" i="50" s="1"/>
  <c r="R170" i="41"/>
  <c r="S170" i="41" s="1"/>
  <c r="R171" i="41"/>
  <c r="A82" i="50" s="1"/>
  <c r="J82" i="50" s="1"/>
  <c r="R172" i="41"/>
  <c r="S172" i="41" s="1"/>
  <c r="R173" i="41"/>
  <c r="A83" i="50" s="1"/>
  <c r="R174" i="41"/>
  <c r="S174" i="41" s="1"/>
  <c r="R175" i="41"/>
  <c r="A84" i="50" s="1"/>
  <c r="R176" i="41"/>
  <c r="S176" i="41" s="1"/>
  <c r="R177" i="41"/>
  <c r="S177" i="41" s="1"/>
  <c r="R178" i="41"/>
  <c r="S178" i="41" s="1"/>
  <c r="R179" i="41"/>
  <c r="A85" i="50" s="1"/>
  <c r="R180" i="41"/>
  <c r="S180" i="41" s="1"/>
  <c r="R181" i="41"/>
  <c r="A86" i="50" s="1"/>
  <c r="J86" i="50" s="1"/>
  <c r="R182" i="41"/>
  <c r="S182" i="41" s="1"/>
  <c r="R183" i="41"/>
  <c r="A87" i="50" s="1"/>
  <c r="R184" i="41"/>
  <c r="S184" i="41" s="1"/>
  <c r="R185" i="41"/>
  <c r="A88" i="50" s="1"/>
  <c r="R186" i="41"/>
  <c r="S186" i="41" s="1"/>
  <c r="R187" i="41"/>
  <c r="A89" i="50" s="1"/>
  <c r="R188" i="41"/>
  <c r="S188" i="41" s="1"/>
  <c r="R189" i="41"/>
  <c r="A90" i="50" s="1"/>
  <c r="J90" i="50" s="1"/>
  <c r="R190" i="41"/>
  <c r="S190" i="41" s="1"/>
  <c r="R191" i="41"/>
  <c r="A91" i="50" s="1"/>
  <c r="R192" i="41"/>
  <c r="S192" i="41" s="1"/>
  <c r="R193" i="41"/>
  <c r="A92" i="50" s="1"/>
  <c r="R194" i="41"/>
  <c r="S194" i="41" s="1"/>
  <c r="R195" i="41"/>
  <c r="A93" i="50" s="1"/>
  <c r="R196" i="41"/>
  <c r="S196" i="41" s="1"/>
  <c r="R197" i="41"/>
  <c r="A94" i="50" s="1"/>
  <c r="J94" i="50" s="1"/>
  <c r="R198" i="41"/>
  <c r="S198" i="41" s="1"/>
  <c r="R199" i="41"/>
  <c r="A95" i="50" s="1"/>
  <c r="J95" i="50" s="1"/>
  <c r="R200" i="41"/>
  <c r="S200" i="41" s="1"/>
  <c r="R201" i="41"/>
  <c r="A96" i="50" s="1"/>
  <c r="R202" i="41"/>
  <c r="S202" i="41" s="1"/>
  <c r="R203" i="41"/>
  <c r="A97" i="50" s="1"/>
  <c r="R204" i="41"/>
  <c r="S204" i="41" s="1"/>
  <c r="R205" i="41"/>
  <c r="A98" i="50" s="1"/>
  <c r="J98" i="50" s="1"/>
  <c r="R206" i="41"/>
  <c r="S206" i="41" s="1"/>
  <c r="R207" i="41"/>
  <c r="A99" i="50" s="1"/>
  <c r="R208" i="41"/>
  <c r="S208" i="41" s="1"/>
  <c r="R209" i="41"/>
  <c r="A100" i="50" s="1"/>
  <c r="R210" i="41"/>
  <c r="S210" i="41" s="1"/>
  <c r="R211" i="41"/>
  <c r="A101" i="50" s="1"/>
  <c r="R212" i="41"/>
  <c r="S212" i="41" s="1"/>
  <c r="R213" i="41"/>
  <c r="A102" i="50" s="1"/>
  <c r="J102" i="50" s="1"/>
  <c r="R214" i="41"/>
  <c r="S214" i="41" s="1"/>
  <c r="R215" i="41"/>
  <c r="A103" i="50" s="1"/>
  <c r="R216" i="41"/>
  <c r="S216" i="41" s="1"/>
  <c r="R217" i="41"/>
  <c r="A104" i="50" s="1"/>
  <c r="R218" i="41"/>
  <c r="S218" i="41" s="1"/>
  <c r="R219" i="41"/>
  <c r="A105" i="50" s="1"/>
  <c r="R220" i="41"/>
  <c r="S220" i="41" s="1"/>
  <c r="R221" i="41"/>
  <c r="A106" i="50" s="1"/>
  <c r="J106" i="50" s="1"/>
  <c r="R222" i="41"/>
  <c r="S222" i="41" s="1"/>
  <c r="R223" i="41"/>
  <c r="A107" i="50" s="1"/>
  <c r="B107" i="50" s="1"/>
  <c r="R224" i="41"/>
  <c r="S224" i="41" s="1"/>
  <c r="R225" i="41"/>
  <c r="A108" i="50" s="1"/>
  <c r="R226" i="41"/>
  <c r="S226" i="41" s="1"/>
  <c r="R227" i="41"/>
  <c r="A109" i="50" s="1"/>
  <c r="R228" i="41"/>
  <c r="S228" i="41" s="1"/>
  <c r="R229" i="41"/>
  <c r="A110" i="50" s="1"/>
  <c r="J110" i="50" s="1"/>
  <c r="R230" i="41"/>
  <c r="S230" i="41" s="1"/>
  <c r="R231" i="41"/>
  <c r="A111" i="50" s="1"/>
  <c r="R232" i="41"/>
  <c r="S232" i="41" s="1"/>
  <c r="R233" i="41"/>
  <c r="A112" i="50" s="1"/>
  <c r="R234" i="41"/>
  <c r="S234" i="41" s="1"/>
  <c r="R235" i="41"/>
  <c r="A113" i="50" s="1"/>
  <c r="R236" i="41"/>
  <c r="S236" i="41" s="1"/>
  <c r="R237" i="41"/>
  <c r="A114" i="50" s="1"/>
  <c r="J114" i="50" s="1"/>
  <c r="R238" i="41"/>
  <c r="S238" i="41" s="1"/>
  <c r="R239" i="41"/>
  <c r="A115" i="50" s="1"/>
  <c r="R240" i="41"/>
  <c r="S240" i="41" s="1"/>
  <c r="R241" i="41"/>
  <c r="A116" i="50" s="1"/>
  <c r="R242" i="41"/>
  <c r="S242" i="41" s="1"/>
  <c r="R243" i="41"/>
  <c r="A117" i="50" s="1"/>
  <c r="R244" i="41"/>
  <c r="S244" i="41" s="1"/>
  <c r="R245" i="41"/>
  <c r="A118" i="50" s="1"/>
  <c r="J118" i="50" s="1"/>
  <c r="R246" i="41"/>
  <c r="S246" i="41" s="1"/>
  <c r="R247" i="41"/>
  <c r="A119" i="50" s="1"/>
  <c r="R248" i="41"/>
  <c r="S248" i="41" s="1"/>
  <c r="R249" i="41"/>
  <c r="A120" i="50" s="1"/>
  <c r="R250" i="41"/>
  <c r="S250" i="41" s="1"/>
  <c r="R251" i="41"/>
  <c r="A121" i="50" s="1"/>
  <c r="R252" i="41"/>
  <c r="S252" i="41" s="1"/>
  <c r="R253" i="41"/>
  <c r="A122" i="50" s="1"/>
  <c r="J122" i="50" s="1"/>
  <c r="R254" i="41"/>
  <c r="S254" i="41" s="1"/>
  <c r="R255" i="41"/>
  <c r="A123" i="50" s="1"/>
  <c r="B123" i="50" s="1"/>
  <c r="R256" i="41"/>
  <c r="S256" i="41" s="1"/>
  <c r="R257" i="41"/>
  <c r="A124" i="50" s="1"/>
  <c r="R258" i="41"/>
  <c r="S258" i="41" s="1"/>
  <c r="R259" i="41"/>
  <c r="A125" i="50" s="1"/>
  <c r="R260" i="41"/>
  <c r="S260" i="41" s="1"/>
  <c r="R261" i="41"/>
  <c r="A126" i="50" s="1"/>
  <c r="J126" i="50" s="1"/>
  <c r="R262" i="41"/>
  <c r="R263" i="41"/>
  <c r="A127" i="50" s="1"/>
  <c r="J127" i="50" s="1"/>
  <c r="R264" i="41"/>
  <c r="R265" i="41"/>
  <c r="A128" i="50" s="1"/>
  <c r="R266" i="41"/>
  <c r="R267" i="41"/>
  <c r="A129" i="50" s="1"/>
  <c r="R268" i="41"/>
  <c r="R269" i="41"/>
  <c r="A130" i="50" s="1"/>
  <c r="J130" i="50" s="1"/>
  <c r="R270" i="41"/>
  <c r="R271" i="41"/>
  <c r="A131" i="50" s="1"/>
  <c r="R272" i="41"/>
  <c r="R273" i="41"/>
  <c r="A132" i="50" s="1"/>
  <c r="R274" i="41"/>
  <c r="R275" i="41"/>
  <c r="A133" i="50" s="1"/>
  <c r="R276" i="41"/>
  <c r="R277" i="41"/>
  <c r="A134" i="50" s="1"/>
  <c r="J134" i="50" s="1"/>
  <c r="R278" i="41"/>
  <c r="R279" i="41"/>
  <c r="A135" i="50" s="1"/>
  <c r="R280" i="41"/>
  <c r="R281" i="41"/>
  <c r="A136" i="50" s="1"/>
  <c r="R282" i="41"/>
  <c r="R283" i="41"/>
  <c r="A137" i="50" s="1"/>
  <c r="R284" i="41"/>
  <c r="R285" i="41"/>
  <c r="A138" i="50" s="1"/>
  <c r="J138" i="50" s="1"/>
  <c r="R286" i="41"/>
  <c r="R287" i="41"/>
  <c r="A139" i="50" s="1"/>
  <c r="B139" i="50" s="1"/>
  <c r="R288" i="41"/>
  <c r="R289" i="41"/>
  <c r="A140" i="50" s="1"/>
  <c r="R290" i="41"/>
  <c r="R291" i="41"/>
  <c r="A141" i="50" s="1"/>
  <c r="R292" i="41"/>
  <c r="R293" i="41"/>
  <c r="A142" i="50" s="1"/>
  <c r="R294" i="41"/>
  <c r="R295" i="41"/>
  <c r="A143" i="50" s="1"/>
  <c r="J143" i="50" s="1"/>
  <c r="R296" i="41"/>
  <c r="R297" i="41"/>
  <c r="A144" i="50" s="1"/>
  <c r="R298" i="41"/>
  <c r="R299" i="41"/>
  <c r="R300" i="41"/>
  <c r="P272" i="41"/>
  <c r="P271" i="41"/>
  <c r="B271" i="41"/>
  <c r="P270" i="41"/>
  <c r="P269" i="41"/>
  <c r="B269" i="41"/>
  <c r="P268" i="41"/>
  <c r="P267" i="41"/>
  <c r="B267" i="41"/>
  <c r="P266" i="41"/>
  <c r="P265" i="41"/>
  <c r="B265" i="41"/>
  <c r="P264" i="41"/>
  <c r="P263" i="41"/>
  <c r="B263" i="41"/>
  <c r="P262" i="41"/>
  <c r="P261" i="41"/>
  <c r="B261" i="41"/>
  <c r="P260" i="41"/>
  <c r="P259" i="41"/>
  <c r="B259" i="41"/>
  <c r="P258" i="41"/>
  <c r="P257" i="41"/>
  <c r="B257" i="41"/>
  <c r="P256" i="41"/>
  <c r="P255" i="41"/>
  <c r="B255" i="41"/>
  <c r="P254" i="41"/>
  <c r="P253" i="41"/>
  <c r="B253" i="41"/>
  <c r="P252" i="41"/>
  <c r="P251" i="41"/>
  <c r="B251" i="41"/>
  <c r="P250" i="41"/>
  <c r="P249" i="41"/>
  <c r="B249" i="41"/>
  <c r="P248" i="41"/>
  <c r="P247" i="41"/>
  <c r="B247" i="41"/>
  <c r="P246" i="41"/>
  <c r="P245" i="41"/>
  <c r="B245" i="41"/>
  <c r="P244" i="41"/>
  <c r="P243" i="41"/>
  <c r="B243" i="41"/>
  <c r="P242" i="41"/>
  <c r="P241" i="41"/>
  <c r="B241" i="41"/>
  <c r="P240" i="41"/>
  <c r="P239" i="41"/>
  <c r="B239" i="41"/>
  <c r="P238" i="41"/>
  <c r="P237" i="41"/>
  <c r="B237" i="41"/>
  <c r="P236" i="41"/>
  <c r="P235" i="41"/>
  <c r="B235" i="41"/>
  <c r="P234" i="41"/>
  <c r="P233" i="41"/>
  <c r="B233" i="41"/>
  <c r="P232" i="41"/>
  <c r="P231" i="41"/>
  <c r="B231" i="41"/>
  <c r="P230" i="41"/>
  <c r="P229" i="41"/>
  <c r="B229" i="41"/>
  <c r="P228" i="41"/>
  <c r="P227" i="41"/>
  <c r="B227" i="41"/>
  <c r="P226" i="41"/>
  <c r="P225" i="41"/>
  <c r="B225" i="41"/>
  <c r="P224" i="41"/>
  <c r="P223" i="41"/>
  <c r="B223" i="41"/>
  <c r="P222" i="41"/>
  <c r="P221" i="41"/>
  <c r="B221" i="41"/>
  <c r="P220" i="41"/>
  <c r="P219" i="41"/>
  <c r="B219" i="41"/>
  <c r="P218" i="41"/>
  <c r="P217" i="41"/>
  <c r="B217" i="41"/>
  <c r="P216" i="41"/>
  <c r="P215" i="41"/>
  <c r="B215" i="41"/>
  <c r="P214" i="41"/>
  <c r="P213" i="41"/>
  <c r="B213" i="41"/>
  <c r="P212" i="41"/>
  <c r="P211" i="41"/>
  <c r="B211" i="41"/>
  <c r="P210" i="41"/>
  <c r="P209" i="41"/>
  <c r="B209" i="41"/>
  <c r="P208" i="41"/>
  <c r="P207" i="41"/>
  <c r="B207" i="41"/>
  <c r="P206" i="41"/>
  <c r="P205" i="41"/>
  <c r="B205" i="41"/>
  <c r="P204" i="41"/>
  <c r="P203" i="41"/>
  <c r="B203" i="41"/>
  <c r="P202" i="41"/>
  <c r="P201" i="41"/>
  <c r="B201" i="41"/>
  <c r="P200" i="41"/>
  <c r="P199" i="41"/>
  <c r="B199" i="41"/>
  <c r="P198" i="41"/>
  <c r="P197" i="41"/>
  <c r="B197" i="41"/>
  <c r="P196" i="41"/>
  <c r="P195" i="41"/>
  <c r="B195" i="41"/>
  <c r="P194" i="41"/>
  <c r="P193" i="41"/>
  <c r="B193" i="41"/>
  <c r="P192" i="41"/>
  <c r="P191" i="41"/>
  <c r="B191" i="41"/>
  <c r="P190" i="41"/>
  <c r="P189" i="41"/>
  <c r="B189" i="41"/>
  <c r="P188" i="41"/>
  <c r="P187" i="41"/>
  <c r="B187" i="41"/>
  <c r="P186" i="41"/>
  <c r="P185" i="41"/>
  <c r="B185" i="41"/>
  <c r="P184" i="41"/>
  <c r="P183" i="41"/>
  <c r="B183" i="41"/>
  <c r="P182" i="41"/>
  <c r="P181" i="41"/>
  <c r="B181" i="41"/>
  <c r="P180" i="41"/>
  <c r="P179" i="41"/>
  <c r="B179" i="41"/>
  <c r="P178" i="41"/>
  <c r="P177" i="41"/>
  <c r="B177" i="41"/>
  <c r="P176" i="41"/>
  <c r="P175" i="41"/>
  <c r="B175" i="41"/>
  <c r="P174" i="41"/>
  <c r="P173" i="41"/>
  <c r="B173" i="41"/>
  <c r="P172" i="41"/>
  <c r="P171" i="41"/>
  <c r="B171" i="41"/>
  <c r="P170" i="41"/>
  <c r="P169" i="41"/>
  <c r="B169" i="41"/>
  <c r="P168" i="41"/>
  <c r="P167" i="41"/>
  <c r="B167" i="41"/>
  <c r="P166" i="41"/>
  <c r="P165" i="41"/>
  <c r="B165" i="41"/>
  <c r="P164" i="41"/>
  <c r="P163" i="41"/>
  <c r="B163" i="41"/>
  <c r="P162" i="41"/>
  <c r="P161" i="41"/>
  <c r="B161" i="41"/>
  <c r="P160" i="41"/>
  <c r="P159" i="41"/>
  <c r="B159" i="41"/>
  <c r="P158" i="41"/>
  <c r="P157" i="41"/>
  <c r="B157" i="41"/>
  <c r="P156" i="41"/>
  <c r="P155" i="41"/>
  <c r="B155" i="41"/>
  <c r="P154" i="41"/>
  <c r="P153" i="41"/>
  <c r="B153" i="41"/>
  <c r="P152" i="41"/>
  <c r="P151" i="41"/>
  <c r="B151" i="41"/>
  <c r="P150" i="41"/>
  <c r="P149" i="41"/>
  <c r="B149" i="41"/>
  <c r="P148" i="41"/>
  <c r="P147" i="41"/>
  <c r="B147" i="41"/>
  <c r="P146" i="41"/>
  <c r="P145" i="41"/>
  <c r="B145" i="41"/>
  <c r="P144" i="41"/>
  <c r="P143" i="41"/>
  <c r="B143" i="41"/>
  <c r="P142" i="41"/>
  <c r="P141" i="41"/>
  <c r="B141" i="41"/>
  <c r="P140" i="41"/>
  <c r="P139" i="41"/>
  <c r="B139" i="41"/>
  <c r="P138" i="41"/>
  <c r="P137" i="41"/>
  <c r="B137" i="41"/>
  <c r="P136" i="41"/>
  <c r="P135" i="41"/>
  <c r="B135" i="41"/>
  <c r="P134" i="41"/>
  <c r="P133" i="41"/>
  <c r="B133" i="41"/>
  <c r="P132" i="41"/>
  <c r="P131" i="41"/>
  <c r="B131" i="41"/>
  <c r="P130" i="41"/>
  <c r="P129" i="41"/>
  <c r="B129" i="41"/>
  <c r="P128" i="41"/>
  <c r="P127" i="41"/>
  <c r="B127" i="41"/>
  <c r="P126" i="41"/>
  <c r="P125" i="41"/>
  <c r="B125" i="41"/>
  <c r="P124" i="41"/>
  <c r="P123" i="41"/>
  <c r="B123" i="41"/>
  <c r="P122" i="41"/>
  <c r="P121" i="41"/>
  <c r="B121" i="41"/>
  <c r="P120" i="41"/>
  <c r="P119" i="41"/>
  <c r="B119" i="41"/>
  <c r="P118" i="41"/>
  <c r="P117" i="41"/>
  <c r="B117" i="41"/>
  <c r="P116" i="41"/>
  <c r="P115" i="41"/>
  <c r="B115" i="41"/>
  <c r="P114" i="41"/>
  <c r="P113" i="41"/>
  <c r="B113" i="41"/>
  <c r="R34" i="41"/>
  <c r="S257" i="41" l="1"/>
  <c r="S253" i="41"/>
  <c r="S249" i="41"/>
  <c r="S245" i="41"/>
  <c r="S241" i="41"/>
  <c r="S237" i="41"/>
  <c r="S233" i="41"/>
  <c r="S229" i="41"/>
  <c r="S225" i="41"/>
  <c r="S221" i="41"/>
  <c r="S217" i="41"/>
  <c r="S213" i="41"/>
  <c r="S209" i="41"/>
  <c r="S205" i="41"/>
  <c r="S201" i="41"/>
  <c r="S197" i="41"/>
  <c r="S193" i="41"/>
  <c r="S189" i="41"/>
  <c r="S185" i="41"/>
  <c r="S181" i="41"/>
  <c r="S173" i="41"/>
  <c r="S169" i="41"/>
  <c r="S165" i="41"/>
  <c r="S161" i="41"/>
  <c r="S157" i="41"/>
  <c r="S153" i="41"/>
  <c r="S149" i="41"/>
  <c r="S145" i="41"/>
  <c r="S141" i="41"/>
  <c r="S137" i="41"/>
  <c r="S133" i="41"/>
  <c r="S129" i="41"/>
  <c r="S125" i="41"/>
  <c r="S121" i="41"/>
  <c r="S117" i="41"/>
  <c r="S113" i="41"/>
  <c r="B26" i="50"/>
  <c r="B42" i="50"/>
  <c r="B58" i="50"/>
  <c r="K26" i="50"/>
  <c r="K42" i="50"/>
  <c r="K58" i="50"/>
  <c r="K74" i="50"/>
  <c r="K90" i="50"/>
  <c r="K106" i="50"/>
  <c r="K122" i="50"/>
  <c r="K138" i="50"/>
  <c r="B74" i="50"/>
  <c r="B90" i="50"/>
  <c r="B106" i="50"/>
  <c r="B122" i="50"/>
  <c r="B138" i="50"/>
  <c r="J144" i="50"/>
  <c r="K144" i="50"/>
  <c r="B144" i="50"/>
  <c r="J142" i="50"/>
  <c r="K142" i="50"/>
  <c r="B142" i="50"/>
  <c r="J140" i="50"/>
  <c r="K140" i="50"/>
  <c r="B140" i="50"/>
  <c r="J136" i="50"/>
  <c r="K136" i="50"/>
  <c r="B136" i="50"/>
  <c r="J132" i="50"/>
  <c r="K132" i="50"/>
  <c r="B132" i="50"/>
  <c r="K128" i="50"/>
  <c r="B128" i="50"/>
  <c r="J128" i="50"/>
  <c r="J124" i="50"/>
  <c r="K124" i="50"/>
  <c r="B124" i="50"/>
  <c r="J120" i="50"/>
  <c r="K120" i="50"/>
  <c r="B120" i="50"/>
  <c r="J116" i="50"/>
  <c r="K116" i="50"/>
  <c r="B116" i="50"/>
  <c r="K112" i="50"/>
  <c r="B112" i="50"/>
  <c r="J112" i="50"/>
  <c r="B108" i="50"/>
  <c r="J108" i="50"/>
  <c r="K108" i="50"/>
  <c r="J104" i="50"/>
  <c r="K104" i="50"/>
  <c r="B104" i="50"/>
  <c r="J100" i="50"/>
  <c r="K100" i="50"/>
  <c r="B100" i="50"/>
  <c r="K96" i="50"/>
  <c r="B96" i="50"/>
  <c r="J96" i="50"/>
  <c r="J92" i="50"/>
  <c r="B92" i="50"/>
  <c r="K92" i="50"/>
  <c r="B88" i="50"/>
  <c r="J88" i="50"/>
  <c r="K88" i="50"/>
  <c r="K83" i="50"/>
  <c r="B83" i="50"/>
  <c r="J83" i="50"/>
  <c r="J81" i="50"/>
  <c r="K81" i="50"/>
  <c r="B81" i="50"/>
  <c r="B79" i="50"/>
  <c r="K79" i="50"/>
  <c r="J77" i="50"/>
  <c r="K77" i="50"/>
  <c r="B77" i="50"/>
  <c r="K75" i="50"/>
  <c r="J75" i="50"/>
  <c r="K73" i="50"/>
  <c r="B73" i="50"/>
  <c r="J73" i="50"/>
  <c r="J71" i="50"/>
  <c r="K71" i="50"/>
  <c r="B71" i="50"/>
  <c r="B69" i="50"/>
  <c r="J69" i="50"/>
  <c r="K69" i="50"/>
  <c r="K67" i="50"/>
  <c r="B67" i="50"/>
  <c r="J67" i="50"/>
  <c r="J65" i="50"/>
  <c r="B65" i="50"/>
  <c r="K65" i="50"/>
  <c r="B63" i="50"/>
  <c r="K63" i="50"/>
  <c r="J61" i="50"/>
  <c r="K61" i="50"/>
  <c r="B61" i="50"/>
  <c r="K59" i="50"/>
  <c r="J59" i="50"/>
  <c r="K57" i="50"/>
  <c r="J57" i="50"/>
  <c r="B57" i="50"/>
  <c r="B55" i="50"/>
  <c r="K55" i="50"/>
  <c r="J53" i="50"/>
  <c r="K53" i="50"/>
  <c r="B53" i="50"/>
  <c r="K51" i="50"/>
  <c r="J51" i="50"/>
  <c r="J49" i="50"/>
  <c r="K49" i="50"/>
  <c r="B49" i="50"/>
  <c r="J47" i="50"/>
  <c r="K47" i="50"/>
  <c r="B47" i="50"/>
  <c r="J45" i="50"/>
  <c r="K45" i="50"/>
  <c r="B45" i="50"/>
  <c r="K43" i="50"/>
  <c r="J43" i="50"/>
  <c r="B43" i="50"/>
  <c r="K41" i="50"/>
  <c r="J41" i="50"/>
  <c r="B41" i="50"/>
  <c r="B39" i="50"/>
  <c r="K39" i="50"/>
  <c r="J37" i="50"/>
  <c r="K37" i="50"/>
  <c r="B37" i="50"/>
  <c r="K35" i="50"/>
  <c r="J35" i="50"/>
  <c r="J33" i="50"/>
  <c r="K33" i="50"/>
  <c r="B33" i="50"/>
  <c r="J31" i="50"/>
  <c r="K31" i="50"/>
  <c r="B31" i="50"/>
  <c r="J29" i="50"/>
  <c r="K29" i="50"/>
  <c r="B29" i="50"/>
  <c r="K27" i="50"/>
  <c r="J27" i="50"/>
  <c r="B27" i="50"/>
  <c r="K25" i="50"/>
  <c r="J25" i="50"/>
  <c r="B25" i="50"/>
  <c r="B23" i="50"/>
  <c r="K23" i="50"/>
  <c r="J21" i="50"/>
  <c r="B21" i="50"/>
  <c r="K21" i="50"/>
  <c r="K19" i="50"/>
  <c r="J19" i="50"/>
  <c r="J17" i="50"/>
  <c r="K17" i="50"/>
  <c r="B17" i="50"/>
  <c r="J15" i="50"/>
  <c r="K15" i="50"/>
  <c r="B15" i="50"/>
  <c r="B14" i="50"/>
  <c r="B30" i="50"/>
  <c r="B46" i="50"/>
  <c r="K14" i="50"/>
  <c r="K30" i="50"/>
  <c r="K46" i="50"/>
  <c r="K62" i="50"/>
  <c r="K78" i="50"/>
  <c r="K94" i="50"/>
  <c r="K110" i="50"/>
  <c r="K126" i="50"/>
  <c r="B62" i="50"/>
  <c r="B78" i="50"/>
  <c r="B94" i="50"/>
  <c r="B110" i="50"/>
  <c r="B126" i="50"/>
  <c r="J23" i="50"/>
  <c r="J79" i="50"/>
  <c r="B59" i="50"/>
  <c r="S259" i="41"/>
  <c r="S255" i="41"/>
  <c r="S251" i="41"/>
  <c r="S247" i="41"/>
  <c r="S243" i="41"/>
  <c r="S239" i="41"/>
  <c r="S235" i="41"/>
  <c r="S231" i="41"/>
  <c r="S227" i="41"/>
  <c r="S223" i="41"/>
  <c r="S219" i="41"/>
  <c r="S215" i="41"/>
  <c r="S211" i="41"/>
  <c r="S207" i="41"/>
  <c r="S203" i="41"/>
  <c r="S199" i="41"/>
  <c r="S195" i="41"/>
  <c r="S191" i="41"/>
  <c r="S187" i="41"/>
  <c r="S183" i="41"/>
  <c r="S179" i="41"/>
  <c r="S175" i="41"/>
  <c r="S171" i="41"/>
  <c r="S167" i="41"/>
  <c r="S163" i="41"/>
  <c r="S159" i="41"/>
  <c r="S155" i="41"/>
  <c r="S151" i="41"/>
  <c r="S147" i="41"/>
  <c r="S143" i="41"/>
  <c r="S139" i="41"/>
  <c r="S135" i="41"/>
  <c r="S131" i="41"/>
  <c r="S127" i="41"/>
  <c r="S123" i="41"/>
  <c r="S119" i="41"/>
  <c r="S115" i="41"/>
  <c r="B18" i="50"/>
  <c r="B34" i="50"/>
  <c r="B50" i="50"/>
  <c r="K18" i="50"/>
  <c r="K34" i="50"/>
  <c r="K50" i="50"/>
  <c r="K66" i="50"/>
  <c r="K82" i="50"/>
  <c r="K98" i="50"/>
  <c r="K114" i="50"/>
  <c r="K130" i="50"/>
  <c r="B66" i="50"/>
  <c r="B82" i="50"/>
  <c r="B98" i="50"/>
  <c r="B114" i="50"/>
  <c r="B130" i="50"/>
  <c r="B19" i="50"/>
  <c r="J39" i="50"/>
  <c r="B75" i="50"/>
  <c r="K143" i="50"/>
  <c r="A145" i="50"/>
  <c r="K141" i="50"/>
  <c r="B141" i="50"/>
  <c r="J141" i="50"/>
  <c r="K139" i="50"/>
  <c r="J139" i="50"/>
  <c r="K137" i="50"/>
  <c r="J137" i="50"/>
  <c r="B137" i="50"/>
  <c r="J135" i="50"/>
  <c r="K135" i="50"/>
  <c r="B135" i="50"/>
  <c r="J133" i="50"/>
  <c r="B133" i="50"/>
  <c r="K133" i="50"/>
  <c r="K131" i="50"/>
  <c r="J131" i="50"/>
  <c r="B131" i="50"/>
  <c r="J129" i="50"/>
  <c r="K129" i="50"/>
  <c r="B129" i="50"/>
  <c r="B127" i="50"/>
  <c r="K127" i="50"/>
  <c r="J125" i="50"/>
  <c r="K125" i="50"/>
  <c r="B125" i="50"/>
  <c r="K123" i="50"/>
  <c r="J123" i="50"/>
  <c r="K121" i="50"/>
  <c r="J121" i="50"/>
  <c r="B121" i="50"/>
  <c r="J119" i="50"/>
  <c r="K119" i="50"/>
  <c r="B119" i="50"/>
  <c r="J117" i="50"/>
  <c r="B117" i="50"/>
  <c r="K117" i="50"/>
  <c r="K115" i="50"/>
  <c r="B115" i="50"/>
  <c r="J115" i="50"/>
  <c r="J113" i="50"/>
  <c r="K113" i="50"/>
  <c r="B113" i="50"/>
  <c r="B111" i="50"/>
  <c r="K111" i="50"/>
  <c r="J109" i="50"/>
  <c r="K109" i="50"/>
  <c r="B109" i="50"/>
  <c r="K107" i="50"/>
  <c r="J107" i="50"/>
  <c r="K105" i="50"/>
  <c r="J105" i="50"/>
  <c r="B105" i="50"/>
  <c r="J103" i="50"/>
  <c r="K103" i="50"/>
  <c r="B103" i="50"/>
  <c r="B101" i="50"/>
  <c r="J101" i="50"/>
  <c r="K101" i="50"/>
  <c r="K99" i="50"/>
  <c r="B99" i="50"/>
  <c r="J99" i="50"/>
  <c r="J97" i="50"/>
  <c r="B97" i="50"/>
  <c r="K97" i="50"/>
  <c r="B95" i="50"/>
  <c r="K95" i="50"/>
  <c r="J93" i="50"/>
  <c r="K93" i="50"/>
  <c r="B93" i="50"/>
  <c r="K91" i="50"/>
  <c r="J91" i="50"/>
  <c r="K89" i="50"/>
  <c r="B89" i="50"/>
  <c r="J89" i="50"/>
  <c r="J87" i="50"/>
  <c r="K87" i="50"/>
  <c r="B87" i="50"/>
  <c r="J85" i="50"/>
  <c r="B85" i="50"/>
  <c r="K85" i="50"/>
  <c r="J84" i="50"/>
  <c r="K84" i="50"/>
  <c r="B84" i="50"/>
  <c r="K80" i="50"/>
  <c r="B80" i="50"/>
  <c r="J80" i="50"/>
  <c r="B76" i="50"/>
  <c r="J76" i="50"/>
  <c r="K76" i="50"/>
  <c r="J72" i="50"/>
  <c r="K72" i="50"/>
  <c r="B72" i="50"/>
  <c r="J68" i="50"/>
  <c r="K68" i="50"/>
  <c r="B68" i="50"/>
  <c r="K64" i="50"/>
  <c r="B64" i="50"/>
  <c r="J64" i="50"/>
  <c r="J60" i="50"/>
  <c r="B60" i="50"/>
  <c r="K60" i="50"/>
  <c r="J56" i="50"/>
  <c r="K56" i="50"/>
  <c r="B56" i="50"/>
  <c r="J52" i="50"/>
  <c r="K52" i="50"/>
  <c r="B52" i="50"/>
  <c r="K48" i="50"/>
  <c r="J48" i="50"/>
  <c r="B48" i="50"/>
  <c r="J44" i="50"/>
  <c r="K44" i="50"/>
  <c r="B44" i="50"/>
  <c r="J40" i="50"/>
  <c r="K40" i="50"/>
  <c r="B40" i="50"/>
  <c r="J36" i="50"/>
  <c r="K36" i="50"/>
  <c r="B36" i="50"/>
  <c r="K32" i="50"/>
  <c r="B32" i="50"/>
  <c r="J32" i="50"/>
  <c r="J28" i="50"/>
  <c r="K28" i="50"/>
  <c r="B28" i="50"/>
  <c r="J24" i="50"/>
  <c r="K24" i="50"/>
  <c r="B24" i="50"/>
  <c r="J20" i="50"/>
  <c r="K20" i="50"/>
  <c r="B20" i="50"/>
  <c r="K16" i="50"/>
  <c r="J16" i="50"/>
  <c r="B16" i="50"/>
  <c r="B22" i="50"/>
  <c r="B38" i="50"/>
  <c r="B54" i="50"/>
  <c r="K22" i="50"/>
  <c r="K38" i="50"/>
  <c r="K54" i="50"/>
  <c r="K70" i="50"/>
  <c r="K86" i="50"/>
  <c r="K102" i="50"/>
  <c r="K118" i="50"/>
  <c r="K134" i="50"/>
  <c r="B70" i="50"/>
  <c r="B86" i="50"/>
  <c r="B102" i="50"/>
  <c r="B118" i="50"/>
  <c r="B134" i="50"/>
  <c r="B35" i="50"/>
  <c r="J55" i="50"/>
  <c r="J111" i="50"/>
  <c r="B91" i="50"/>
  <c r="B143" i="50"/>
  <c r="B26" i="42"/>
  <c r="B31" i="41"/>
  <c r="D9" i="47"/>
  <c r="K145" i="50" l="1"/>
  <c r="J145" i="50"/>
  <c r="B145" i="50"/>
  <c r="E8" i="32"/>
  <c r="E27" i="42" l="1"/>
  <c r="F27" i="42"/>
  <c r="G27" i="42"/>
  <c r="H27" i="42"/>
  <c r="I27" i="42"/>
  <c r="J27" i="42"/>
  <c r="K27" i="42"/>
  <c r="L27" i="42"/>
  <c r="M27" i="42"/>
  <c r="N27" i="42"/>
  <c r="O27" i="42"/>
  <c r="E26" i="42"/>
  <c r="F26" i="42"/>
  <c r="G26" i="42"/>
  <c r="H26" i="42"/>
  <c r="I26" i="42"/>
  <c r="J26" i="42"/>
  <c r="K26" i="42"/>
  <c r="L26" i="42"/>
  <c r="M26" i="42"/>
  <c r="N26" i="42"/>
  <c r="O26" i="42"/>
  <c r="D26" i="42"/>
  <c r="O28" i="42"/>
  <c r="N28" i="42"/>
  <c r="M28" i="42"/>
  <c r="L28" i="42"/>
  <c r="K28" i="42"/>
  <c r="J28" i="42"/>
  <c r="I28" i="42"/>
  <c r="H28" i="42"/>
  <c r="G28" i="42"/>
  <c r="F28" i="42"/>
  <c r="E28" i="42"/>
  <c r="D28" i="42"/>
  <c r="D27" i="42"/>
  <c r="P301" i="42"/>
  <c r="P300" i="42"/>
  <c r="P299" i="42"/>
  <c r="B299" i="42"/>
  <c r="P298" i="42"/>
  <c r="P297" i="42"/>
  <c r="P296" i="42"/>
  <c r="B296" i="42"/>
  <c r="P295" i="42"/>
  <c r="P294" i="42"/>
  <c r="P293" i="42"/>
  <c r="B293" i="42"/>
  <c r="P292" i="42"/>
  <c r="P291" i="42"/>
  <c r="P290" i="42"/>
  <c r="B290" i="42"/>
  <c r="P289" i="42"/>
  <c r="P288" i="42"/>
  <c r="P287" i="42"/>
  <c r="B287" i="42"/>
  <c r="P286" i="42"/>
  <c r="P285" i="42"/>
  <c r="P284" i="42"/>
  <c r="B284" i="42"/>
  <c r="P283" i="42"/>
  <c r="P282" i="42"/>
  <c r="P281" i="42"/>
  <c r="B281" i="42"/>
  <c r="P280" i="42"/>
  <c r="P279" i="42"/>
  <c r="P278" i="42"/>
  <c r="B278" i="42"/>
  <c r="P277" i="42"/>
  <c r="P276" i="42"/>
  <c r="P275" i="42"/>
  <c r="B275" i="42"/>
  <c r="P274" i="42"/>
  <c r="P273" i="42"/>
  <c r="P272" i="42"/>
  <c r="B272" i="42"/>
  <c r="P271" i="42"/>
  <c r="P270" i="42"/>
  <c r="P269" i="42"/>
  <c r="B269" i="42"/>
  <c r="P268" i="42"/>
  <c r="P267" i="42"/>
  <c r="P266" i="42"/>
  <c r="B266" i="42"/>
  <c r="P265" i="42"/>
  <c r="P264" i="42"/>
  <c r="P263" i="42"/>
  <c r="B263" i="42"/>
  <c r="P262" i="42"/>
  <c r="P261" i="42"/>
  <c r="P260" i="42"/>
  <c r="B260" i="42"/>
  <c r="P259" i="42"/>
  <c r="P258" i="42"/>
  <c r="P257" i="42"/>
  <c r="B257" i="42"/>
  <c r="P256" i="42"/>
  <c r="P255" i="42"/>
  <c r="P254" i="42"/>
  <c r="B254" i="42"/>
  <c r="P253" i="42"/>
  <c r="P252" i="42"/>
  <c r="P251" i="42"/>
  <c r="B251" i="42"/>
  <c r="P250" i="42"/>
  <c r="P249" i="42"/>
  <c r="P248" i="42"/>
  <c r="B248" i="42"/>
  <c r="P247" i="42"/>
  <c r="P246" i="42"/>
  <c r="P245" i="42"/>
  <c r="B245" i="42"/>
  <c r="P244" i="42"/>
  <c r="P243" i="42"/>
  <c r="P242" i="42"/>
  <c r="B242" i="42"/>
  <c r="P241" i="42"/>
  <c r="P240" i="42"/>
  <c r="P239" i="42"/>
  <c r="B239" i="42"/>
  <c r="P238" i="42"/>
  <c r="P237" i="42"/>
  <c r="P236" i="42"/>
  <c r="B236" i="42"/>
  <c r="P235" i="42"/>
  <c r="P234" i="42"/>
  <c r="P233" i="42"/>
  <c r="B233" i="42"/>
  <c r="P232" i="42"/>
  <c r="P231" i="42"/>
  <c r="P230" i="42"/>
  <c r="B230" i="42"/>
  <c r="P229" i="42"/>
  <c r="P228" i="42"/>
  <c r="P227" i="42"/>
  <c r="B227" i="42"/>
  <c r="P226" i="42"/>
  <c r="P225" i="42"/>
  <c r="P224" i="42"/>
  <c r="B224" i="42"/>
  <c r="P223" i="42"/>
  <c r="P222" i="42"/>
  <c r="P221" i="42"/>
  <c r="B221" i="42"/>
  <c r="P220" i="42"/>
  <c r="P219" i="42"/>
  <c r="P218" i="42"/>
  <c r="B218" i="42"/>
  <c r="P217" i="42"/>
  <c r="P216" i="42"/>
  <c r="P215" i="42"/>
  <c r="B215" i="42"/>
  <c r="P214" i="42"/>
  <c r="P213" i="42"/>
  <c r="P212" i="42"/>
  <c r="B212" i="42"/>
  <c r="P211" i="42"/>
  <c r="P210" i="42"/>
  <c r="P209" i="42"/>
  <c r="B209" i="42"/>
  <c r="P208" i="42"/>
  <c r="P207" i="42"/>
  <c r="P206" i="42"/>
  <c r="B206" i="42"/>
  <c r="P205" i="42"/>
  <c r="P204" i="42"/>
  <c r="P203" i="42"/>
  <c r="B203" i="42"/>
  <c r="P202" i="42"/>
  <c r="P201" i="42"/>
  <c r="P200" i="42"/>
  <c r="B200" i="42"/>
  <c r="P199" i="42"/>
  <c r="P198" i="42"/>
  <c r="P197" i="42"/>
  <c r="B197" i="42"/>
  <c r="P196" i="42"/>
  <c r="P195" i="42"/>
  <c r="P194" i="42"/>
  <c r="B194" i="42"/>
  <c r="P193" i="42"/>
  <c r="P192" i="42"/>
  <c r="P191" i="42"/>
  <c r="B191" i="42"/>
  <c r="P190" i="42"/>
  <c r="P189" i="42"/>
  <c r="P188" i="42"/>
  <c r="B188" i="42"/>
  <c r="P187" i="42"/>
  <c r="P186" i="42"/>
  <c r="P185" i="42"/>
  <c r="B185" i="42"/>
  <c r="P184" i="42"/>
  <c r="P183" i="42"/>
  <c r="P182" i="42"/>
  <c r="B182" i="42"/>
  <c r="P181" i="42"/>
  <c r="P180" i="42"/>
  <c r="P179" i="42"/>
  <c r="B179" i="42"/>
  <c r="P178" i="42"/>
  <c r="P177" i="42"/>
  <c r="P176" i="42"/>
  <c r="B176" i="42"/>
  <c r="P175" i="42"/>
  <c r="P174" i="42"/>
  <c r="P173" i="42"/>
  <c r="B173" i="42"/>
  <c r="P172" i="42"/>
  <c r="P171" i="42"/>
  <c r="P170" i="42"/>
  <c r="B170" i="42"/>
  <c r="P169" i="42"/>
  <c r="P168" i="42"/>
  <c r="P167" i="42"/>
  <c r="B167" i="42"/>
  <c r="P166" i="42"/>
  <c r="P165" i="42"/>
  <c r="P164" i="42"/>
  <c r="B164" i="42"/>
  <c r="P163" i="42"/>
  <c r="P162" i="42"/>
  <c r="P161" i="42"/>
  <c r="B161" i="42"/>
  <c r="P160" i="42"/>
  <c r="P159" i="42"/>
  <c r="P158" i="42"/>
  <c r="B158" i="42"/>
  <c r="P157" i="42"/>
  <c r="P156" i="42"/>
  <c r="P155" i="42"/>
  <c r="B155" i="42"/>
  <c r="P154" i="42"/>
  <c r="P153" i="42"/>
  <c r="P152" i="42"/>
  <c r="B152" i="42"/>
  <c r="P151" i="42"/>
  <c r="P150" i="42"/>
  <c r="P149" i="42"/>
  <c r="B149" i="42"/>
  <c r="P148" i="42"/>
  <c r="P147" i="42"/>
  <c r="P146" i="42"/>
  <c r="B146" i="42"/>
  <c r="P145" i="42"/>
  <c r="P144" i="42"/>
  <c r="P143" i="42"/>
  <c r="B143" i="42"/>
  <c r="P142" i="42" l="1"/>
  <c r="P141" i="42"/>
  <c r="P140" i="42"/>
  <c r="B140" i="42"/>
  <c r="P139" i="42"/>
  <c r="P138" i="42"/>
  <c r="P137" i="42"/>
  <c r="B137" i="42"/>
  <c r="P136" i="42"/>
  <c r="P135" i="42"/>
  <c r="P134" i="42"/>
  <c r="B134" i="42"/>
  <c r="P133" i="42"/>
  <c r="P132" i="42"/>
  <c r="P131" i="42"/>
  <c r="B131" i="42"/>
  <c r="P130" i="42"/>
  <c r="P129" i="42"/>
  <c r="P128" i="42"/>
  <c r="B128" i="42"/>
  <c r="P127" i="42"/>
  <c r="P126" i="42"/>
  <c r="P125" i="42"/>
  <c r="B125" i="42"/>
  <c r="P124" i="42"/>
  <c r="P123" i="42"/>
  <c r="P122" i="42"/>
  <c r="B122" i="42"/>
  <c r="P121" i="42"/>
  <c r="P120" i="42"/>
  <c r="P119" i="42"/>
  <c r="B119" i="42"/>
  <c r="P118" i="42"/>
  <c r="P117" i="42"/>
  <c r="P116" i="42"/>
  <c r="B116" i="42"/>
  <c r="P115" i="42"/>
  <c r="P114" i="42"/>
  <c r="P113" i="42"/>
  <c r="B113" i="42"/>
  <c r="P112" i="42"/>
  <c r="P111" i="42"/>
  <c r="P110" i="42"/>
  <c r="B110" i="42"/>
  <c r="P109" i="42"/>
  <c r="P108" i="42"/>
  <c r="P107" i="42"/>
  <c r="B107" i="42"/>
  <c r="P106" i="42"/>
  <c r="P105" i="42"/>
  <c r="P104" i="42"/>
  <c r="B104" i="42"/>
  <c r="P103" i="42"/>
  <c r="P102" i="42"/>
  <c r="P101" i="42"/>
  <c r="B101" i="42"/>
  <c r="A26" i="42" l="1"/>
  <c r="A31" i="41"/>
  <c r="C9" i="47"/>
  <c r="D110" i="47" l="1"/>
  <c r="D109" i="47"/>
  <c r="D108" i="47"/>
  <c r="D107" i="47"/>
  <c r="D106" i="47"/>
  <c r="D105" i="47"/>
  <c r="D104" i="47"/>
  <c r="D103" i="47"/>
  <c r="D102" i="47"/>
  <c r="D101" i="47"/>
  <c r="D100" i="47"/>
  <c r="D99" i="47"/>
  <c r="D98" i="47"/>
  <c r="D97" i="47"/>
  <c r="D96" i="47"/>
  <c r="D95" i="47"/>
  <c r="D94" i="47"/>
  <c r="D93" i="47"/>
  <c r="D92" i="47"/>
  <c r="D91" i="47"/>
  <c r="D90" i="47"/>
  <c r="D89" i="47"/>
  <c r="D88" i="47"/>
  <c r="D87" i="47"/>
  <c r="D86" i="47"/>
  <c r="D85" i="47"/>
  <c r="D84" i="47"/>
  <c r="D83" i="47"/>
  <c r="D82" i="47"/>
  <c r="D81" i="47"/>
  <c r="D80" i="47"/>
  <c r="D79" i="47"/>
  <c r="D78" i="47"/>
  <c r="D77" i="47"/>
  <c r="D76" i="47"/>
  <c r="D75" i="47"/>
  <c r="D74" i="47"/>
  <c r="D73" i="47"/>
  <c r="D72" i="47"/>
  <c r="D71" i="47"/>
  <c r="D70" i="47"/>
  <c r="D69" i="47"/>
  <c r="D68" i="47"/>
  <c r="D67" i="47"/>
  <c r="D66" i="47"/>
  <c r="D65" i="47"/>
  <c r="D64" i="47"/>
  <c r="D63" i="47"/>
  <c r="D62" i="47"/>
  <c r="D61" i="47"/>
  <c r="D60" i="47"/>
  <c r="D59" i="47"/>
  <c r="D58" i="47"/>
  <c r="D57" i="47"/>
  <c r="D56" i="47"/>
  <c r="D55" i="47"/>
  <c r="D54" i="47"/>
  <c r="D53" i="47"/>
  <c r="D52" i="47"/>
  <c r="D51" i="47"/>
  <c r="D50" i="47"/>
  <c r="D49" i="47"/>
  <c r="D48" i="47"/>
  <c r="D47" i="47"/>
  <c r="D46" i="47"/>
  <c r="D45" i="47"/>
  <c r="D44" i="47"/>
  <c r="D43" i="47"/>
  <c r="D42" i="47"/>
  <c r="D41" i="47"/>
  <c r="D40" i="47"/>
  <c r="D39" i="47"/>
  <c r="D38" i="47"/>
  <c r="D37" i="47"/>
  <c r="D36" i="47"/>
  <c r="D35" i="47"/>
  <c r="D34" i="47"/>
  <c r="D33" i="47"/>
  <c r="D32" i="47"/>
  <c r="D31" i="47"/>
  <c r="D30" i="47"/>
  <c r="D29" i="47"/>
  <c r="D28" i="47"/>
  <c r="D27" i="47"/>
  <c r="D26" i="47"/>
  <c r="D25" i="47"/>
  <c r="D24" i="47"/>
  <c r="D23" i="47"/>
  <c r="D22" i="47"/>
  <c r="D21" i="47"/>
  <c r="D20" i="47"/>
  <c r="D19" i="47"/>
  <c r="D18" i="47"/>
  <c r="D17" i="47"/>
  <c r="D16" i="47"/>
  <c r="D15" i="47"/>
  <c r="D14" i="47"/>
  <c r="D13" i="47"/>
  <c r="D12" i="47"/>
  <c r="D11" i="47"/>
  <c r="E21" i="26" l="1"/>
  <c r="P21" i="41"/>
  <c r="K21" i="26" s="1"/>
  <c r="Q110" i="47"/>
  <c r="Q109" i="47"/>
  <c r="Q108" i="47"/>
  <c r="Q107" i="47"/>
  <c r="Q106" i="47"/>
  <c r="Q105" i="47"/>
  <c r="Q104" i="47"/>
  <c r="Q103" i="47"/>
  <c r="Q102" i="47"/>
  <c r="Q101" i="47"/>
  <c r="Q100" i="47"/>
  <c r="Q99" i="47"/>
  <c r="Q98" i="47"/>
  <c r="Q97" i="47"/>
  <c r="Q96" i="47"/>
  <c r="Q95" i="47"/>
  <c r="Q94" i="47"/>
  <c r="Q93" i="47"/>
  <c r="Q92" i="47"/>
  <c r="Q91" i="47"/>
  <c r="Q90" i="47"/>
  <c r="Q89" i="47"/>
  <c r="Q88" i="47"/>
  <c r="Q87" i="47"/>
  <c r="Q86" i="47"/>
  <c r="Q85" i="47"/>
  <c r="Q84" i="47"/>
  <c r="Q83" i="47"/>
  <c r="Q82" i="47"/>
  <c r="Q81" i="47"/>
  <c r="Q80" i="47"/>
  <c r="Q79" i="47"/>
  <c r="Q78" i="47"/>
  <c r="Q77" i="47"/>
  <c r="Q76" i="47"/>
  <c r="Q75" i="47"/>
  <c r="Q74" i="47"/>
  <c r="Q73" i="47"/>
  <c r="Q72" i="47"/>
  <c r="Q71" i="47"/>
  <c r="Q70" i="47"/>
  <c r="Q69" i="47"/>
  <c r="Q68" i="47"/>
  <c r="Q67" i="47"/>
  <c r="Q66" i="47"/>
  <c r="Q65" i="47"/>
  <c r="Q64" i="47"/>
  <c r="Q63" i="47"/>
  <c r="Q62" i="47"/>
  <c r="Q60" i="47"/>
  <c r="Q59" i="47"/>
  <c r="Q58" i="47"/>
  <c r="Q57" i="47"/>
  <c r="Q56" i="47"/>
  <c r="Q55" i="47"/>
  <c r="Q54" i="47"/>
  <c r="Q53" i="47"/>
  <c r="Q52" i="47"/>
  <c r="Q51" i="47"/>
  <c r="Q50" i="47"/>
  <c r="Q49" i="47"/>
  <c r="Q48" i="47"/>
  <c r="Q47" i="47"/>
  <c r="Q46" i="47"/>
  <c r="Q45" i="47"/>
  <c r="Q44" i="47"/>
  <c r="Q43" i="47"/>
  <c r="Q42" i="47"/>
  <c r="Q41" i="47"/>
  <c r="Q40" i="47"/>
  <c r="Q39" i="47"/>
  <c r="Q38" i="47"/>
  <c r="Q37" i="47"/>
  <c r="Q36" i="47"/>
  <c r="Q35" i="47"/>
  <c r="Q34" i="47"/>
  <c r="Q33" i="47"/>
  <c r="Q32" i="47"/>
  <c r="Q31" i="47"/>
  <c r="Q30" i="47"/>
  <c r="Q29" i="47"/>
  <c r="Q28" i="47"/>
  <c r="Q27" i="47"/>
  <c r="Q26" i="47"/>
  <c r="Q25" i="47"/>
  <c r="Q24" i="47"/>
  <c r="Q23" i="47"/>
  <c r="Q22" i="47"/>
  <c r="Q21" i="47"/>
  <c r="Q20" i="47"/>
  <c r="Q19" i="47"/>
  <c r="Q18" i="47"/>
  <c r="Q17" i="47"/>
  <c r="Q16" i="47"/>
  <c r="Q15" i="47"/>
  <c r="Q14" i="47"/>
  <c r="Q13" i="47"/>
  <c r="Q12" i="47"/>
  <c r="F30" i="26" l="1"/>
  <c r="D30" i="26"/>
  <c r="C30" i="26"/>
  <c r="F14" i="26" l="1"/>
  <c r="B5" i="6" l="1"/>
  <c r="B4" i="6"/>
  <c r="A5" i="32" l="1"/>
  <c r="A5" i="31"/>
  <c r="A5" i="51"/>
  <c r="A5" i="49"/>
  <c r="A5" i="50"/>
  <c r="A5" i="26"/>
  <c r="A5" i="46"/>
  <c r="A5" i="42"/>
  <c r="A5" i="41"/>
  <c r="A5" i="47"/>
  <c r="A6" i="11"/>
  <c r="B6" i="49" l="1"/>
  <c r="G11" i="51" l="1"/>
  <c r="G13" i="51"/>
  <c r="G15" i="51"/>
  <c r="G17" i="51"/>
  <c r="H32" i="51" s="1"/>
  <c r="G19" i="51"/>
  <c r="G21" i="51"/>
  <c r="G23" i="51"/>
  <c r="H34" i="51" s="1"/>
  <c r="G26" i="51"/>
  <c r="H36" i="51" s="1"/>
  <c r="G25" i="51"/>
  <c r="H30" i="51" l="1"/>
  <c r="C18" i="31"/>
  <c r="N12" i="50"/>
  <c r="M12" i="50"/>
  <c r="L12" i="50"/>
  <c r="I12" i="50"/>
  <c r="H12" i="50"/>
  <c r="G12" i="50"/>
  <c r="F12" i="50"/>
  <c r="E12" i="50"/>
  <c r="D12" i="50"/>
  <c r="C12" i="50"/>
  <c r="P11" i="42"/>
  <c r="B98" i="42"/>
  <c r="B95" i="42"/>
  <c r="B92" i="42"/>
  <c r="B89" i="42"/>
  <c r="B86" i="42"/>
  <c r="B83" i="42"/>
  <c r="B80" i="42"/>
  <c r="B77" i="42"/>
  <c r="B74" i="42"/>
  <c r="B71" i="42"/>
  <c r="B68" i="42"/>
  <c r="B65" i="42"/>
  <c r="B62" i="42"/>
  <c r="B59" i="42"/>
  <c r="B56" i="42"/>
  <c r="B53" i="42"/>
  <c r="B50" i="42"/>
  <c r="B47" i="42"/>
  <c r="B44" i="42"/>
  <c r="B41" i="42"/>
  <c r="B38" i="42"/>
  <c r="B35" i="42"/>
  <c r="B32" i="42"/>
  <c r="B29" i="42"/>
  <c r="P80" i="42"/>
  <c r="P81" i="42"/>
  <c r="P82" i="42"/>
  <c r="P83" i="42"/>
  <c r="P84" i="42"/>
  <c r="P85" i="42"/>
  <c r="P86" i="42"/>
  <c r="P87" i="42"/>
  <c r="P88" i="42"/>
  <c r="P89" i="42"/>
  <c r="P90" i="42"/>
  <c r="P91" i="42"/>
  <c r="P92" i="42"/>
  <c r="P93" i="42"/>
  <c r="P94" i="42"/>
  <c r="P95" i="42"/>
  <c r="P96" i="42"/>
  <c r="P97" i="42"/>
  <c r="P98" i="42"/>
  <c r="P99" i="42"/>
  <c r="P100" i="42"/>
  <c r="O23" i="41"/>
  <c r="N23" i="41"/>
  <c r="M23" i="41"/>
  <c r="L23" i="41"/>
  <c r="K23" i="41"/>
  <c r="J23" i="41"/>
  <c r="I23" i="41"/>
  <c r="H23" i="41"/>
  <c r="G23" i="41"/>
  <c r="F23" i="41"/>
  <c r="E23" i="41"/>
  <c r="D23" i="41"/>
  <c r="O14" i="41"/>
  <c r="O24" i="41" s="1"/>
  <c r="N14" i="41"/>
  <c r="N24" i="41" s="1"/>
  <c r="M14" i="41"/>
  <c r="M24" i="41" s="1"/>
  <c r="L14" i="41"/>
  <c r="L24" i="41" s="1"/>
  <c r="K14" i="41"/>
  <c r="K24" i="41" s="1"/>
  <c r="J14" i="41"/>
  <c r="J24" i="41" s="1"/>
  <c r="I14" i="41"/>
  <c r="I24" i="41" s="1"/>
  <c r="H14" i="41"/>
  <c r="H24" i="41" s="1"/>
  <c r="G14" i="41"/>
  <c r="G24" i="41" s="1"/>
  <c r="F14" i="41"/>
  <c r="F24" i="41" s="1"/>
  <c r="E14" i="41"/>
  <c r="E24" i="41" s="1"/>
  <c r="D14" i="41"/>
  <c r="D24" i="41" s="1"/>
  <c r="G23" i="26"/>
  <c r="H23" i="26"/>
  <c r="I23" i="26"/>
  <c r="J23" i="26"/>
  <c r="L23" i="26"/>
  <c r="M23" i="26"/>
  <c r="N23" i="26"/>
  <c r="O23" i="26"/>
  <c r="P23" i="26"/>
  <c r="Q23" i="26"/>
  <c r="L14" i="26"/>
  <c r="M14" i="26"/>
  <c r="N14" i="26"/>
  <c r="O14" i="26"/>
  <c r="O40" i="26" s="1"/>
  <c r="P14" i="26"/>
  <c r="Q14" i="26"/>
  <c r="Q40" i="26" l="1"/>
  <c r="N40" i="26"/>
  <c r="M40" i="26"/>
  <c r="P40" i="26"/>
  <c r="L40" i="26"/>
  <c r="F7" i="50" s="1"/>
  <c r="P79" i="42" l="1"/>
  <c r="P78" i="42"/>
  <c r="P77" i="42"/>
  <c r="P76" i="42"/>
  <c r="P75" i="42"/>
  <c r="P74" i="42"/>
  <c r="P73" i="42"/>
  <c r="P72" i="42"/>
  <c r="P71" i="42"/>
  <c r="P70" i="42"/>
  <c r="P69" i="42"/>
  <c r="P68" i="42"/>
  <c r="P67" i="42"/>
  <c r="P66" i="42"/>
  <c r="P65" i="42"/>
  <c r="P64" i="42"/>
  <c r="P63" i="42"/>
  <c r="P62" i="42"/>
  <c r="P61" i="42"/>
  <c r="P60" i="42"/>
  <c r="P59" i="42"/>
  <c r="P58" i="42"/>
  <c r="P57" i="42"/>
  <c r="P56" i="42"/>
  <c r="P55" i="42"/>
  <c r="P54" i="42"/>
  <c r="P53" i="42"/>
  <c r="P52" i="42"/>
  <c r="P51" i="42"/>
  <c r="P50" i="42"/>
  <c r="P49" i="42"/>
  <c r="P48" i="42"/>
  <c r="P47" i="42"/>
  <c r="P46" i="42"/>
  <c r="P45" i="42"/>
  <c r="P44" i="42"/>
  <c r="P43" i="42"/>
  <c r="P42" i="42"/>
  <c r="P41" i="42"/>
  <c r="P40" i="42"/>
  <c r="P39" i="42"/>
  <c r="P38" i="42"/>
  <c r="P37" i="42"/>
  <c r="P36" i="42"/>
  <c r="P35" i="42"/>
  <c r="P34" i="42"/>
  <c r="P33" i="42"/>
  <c r="P32" i="42"/>
  <c r="P31" i="42"/>
  <c r="P30" i="42"/>
  <c r="P29" i="42"/>
  <c r="P18" i="42"/>
  <c r="P17" i="42"/>
  <c r="P16" i="42"/>
  <c r="P15" i="42"/>
  <c r="P14" i="42"/>
  <c r="P13" i="42"/>
  <c r="P12" i="42"/>
  <c r="E39" i="26"/>
  <c r="E38" i="26"/>
  <c r="E37" i="26"/>
  <c r="E36" i="26"/>
  <c r="E35" i="26"/>
  <c r="E34" i="26"/>
  <c r="E33" i="26"/>
  <c r="E32" i="26"/>
  <c r="E31" i="26"/>
  <c r="E29" i="26"/>
  <c r="E27" i="26"/>
  <c r="E26" i="26"/>
  <c r="E25" i="26"/>
  <c r="E24" i="26"/>
  <c r="E22" i="26"/>
  <c r="E20" i="26"/>
  <c r="E19" i="26"/>
  <c r="E18" i="26"/>
  <c r="E17" i="26"/>
  <c r="E16" i="26"/>
  <c r="E15" i="26"/>
  <c r="E13" i="26"/>
  <c r="E12" i="26"/>
  <c r="E11" i="26"/>
  <c r="P27" i="42" l="1"/>
  <c r="P28" i="42"/>
  <c r="P26" i="42"/>
  <c r="C23" i="42" l="1"/>
  <c r="B23" i="42" s="1"/>
  <c r="C22" i="42"/>
  <c r="B22" i="42" s="1"/>
  <c r="C21" i="42"/>
  <c r="B21" i="42" s="1"/>
  <c r="G16" i="49"/>
  <c r="G15" i="49"/>
  <c r="G14" i="49"/>
  <c r="G13" i="49"/>
  <c r="G12" i="49"/>
  <c r="G11" i="49"/>
  <c r="F23" i="26" l="1"/>
  <c r="D23" i="26"/>
  <c r="C23" i="26"/>
  <c r="J14" i="26"/>
  <c r="J40" i="26" s="1"/>
  <c r="I14" i="26"/>
  <c r="I40" i="26" s="1"/>
  <c r="H14" i="26"/>
  <c r="H40" i="26" s="1"/>
  <c r="G14" i="26"/>
  <c r="G40" i="26" s="1"/>
  <c r="D14" i="26"/>
  <c r="C14" i="26"/>
  <c r="D40" i="26" l="1"/>
  <c r="F3" i="50" s="1"/>
  <c r="C40" i="26"/>
  <c r="F2" i="50" s="1"/>
  <c r="F40" i="26"/>
  <c r="F4" i="50" s="1"/>
  <c r="E23" i="26"/>
  <c r="E14" i="26"/>
  <c r="N32" i="41"/>
  <c r="M32" i="41"/>
  <c r="L32" i="41"/>
  <c r="K32" i="41"/>
  <c r="J32" i="41"/>
  <c r="I32" i="41"/>
  <c r="H32" i="41"/>
  <c r="G32" i="41"/>
  <c r="F32" i="41"/>
  <c r="E32" i="41"/>
  <c r="O31" i="41"/>
  <c r="N31" i="41"/>
  <c r="M31" i="41"/>
  <c r="L31" i="41"/>
  <c r="K31" i="41"/>
  <c r="J31" i="41"/>
  <c r="I31" i="41"/>
  <c r="H31" i="41"/>
  <c r="G31" i="41"/>
  <c r="F31" i="41"/>
  <c r="E31" i="41"/>
  <c r="D32" i="41"/>
  <c r="D31" i="41"/>
  <c r="E40" i="26" l="1"/>
  <c r="E30" i="26"/>
  <c r="C42" i="26"/>
  <c r="B42" i="26" s="1"/>
  <c r="O29" i="11"/>
  <c r="O28" i="11"/>
  <c r="O27" i="11"/>
  <c r="O26" i="11"/>
  <c r="O25" i="11"/>
  <c r="O24" i="11"/>
  <c r="O23" i="11"/>
  <c r="O22" i="11"/>
  <c r="O21" i="11"/>
  <c r="O20" i="11"/>
  <c r="O19" i="11"/>
  <c r="O18" i="11"/>
  <c r="O17" i="11"/>
  <c r="O16" i="11"/>
  <c r="O15" i="11"/>
  <c r="O14" i="11"/>
  <c r="O13" i="11"/>
  <c r="O12" i="11"/>
  <c r="P300" i="41" l="1"/>
  <c r="P299" i="41"/>
  <c r="P298" i="41"/>
  <c r="P297" i="41"/>
  <c r="P296" i="41"/>
  <c r="P295" i="41"/>
  <c r="P294" i="41"/>
  <c r="P293" i="41"/>
  <c r="P292" i="41"/>
  <c r="P291" i="41"/>
  <c r="P290" i="41"/>
  <c r="P289" i="41"/>
  <c r="P288" i="41"/>
  <c r="P287" i="41"/>
  <c r="P286" i="41"/>
  <c r="P285" i="41"/>
  <c r="P284" i="41"/>
  <c r="P283" i="41"/>
  <c r="P282" i="41"/>
  <c r="P281" i="41"/>
  <c r="P280" i="41"/>
  <c r="P279" i="41"/>
  <c r="P278" i="41"/>
  <c r="P277" i="41"/>
  <c r="P276" i="41"/>
  <c r="P275" i="41"/>
  <c r="P274" i="41"/>
  <c r="P273" i="41"/>
  <c r="P112" i="41"/>
  <c r="P111" i="41"/>
  <c r="P110" i="41"/>
  <c r="P109" i="41"/>
  <c r="P108" i="41"/>
  <c r="P107" i="41"/>
  <c r="P106" i="41"/>
  <c r="P105" i="41"/>
  <c r="P104" i="41"/>
  <c r="P103" i="41"/>
  <c r="P102" i="41"/>
  <c r="P101" i="41"/>
  <c r="P100" i="41"/>
  <c r="P99" i="41"/>
  <c r="P98" i="41"/>
  <c r="P97" i="41"/>
  <c r="P96" i="41"/>
  <c r="P95" i="41"/>
  <c r="P94" i="41"/>
  <c r="P93" i="41"/>
  <c r="P92" i="41"/>
  <c r="P91" i="41"/>
  <c r="P90" i="41"/>
  <c r="P89" i="41"/>
  <c r="P88" i="41"/>
  <c r="P87" i="41"/>
  <c r="P86" i="41"/>
  <c r="P85" i="41"/>
  <c r="P84" i="41"/>
  <c r="P83" i="41"/>
  <c r="P82" i="41"/>
  <c r="P81" i="41"/>
  <c r="P80" i="41"/>
  <c r="P79" i="41"/>
  <c r="P78" i="41"/>
  <c r="P77" i="41"/>
  <c r="P76" i="41"/>
  <c r="P75" i="41"/>
  <c r="P74" i="41"/>
  <c r="P73" i="41"/>
  <c r="P72" i="41"/>
  <c r="P71" i="41"/>
  <c r="P70" i="41"/>
  <c r="P69" i="41"/>
  <c r="P68" i="41"/>
  <c r="P67" i="41"/>
  <c r="P66" i="41"/>
  <c r="P65" i="41"/>
  <c r="P64" i="41"/>
  <c r="P63" i="41"/>
  <c r="P62" i="41"/>
  <c r="P61" i="41"/>
  <c r="P60" i="41"/>
  <c r="P59" i="41"/>
  <c r="P58" i="41"/>
  <c r="P57" i="41"/>
  <c r="P56" i="41"/>
  <c r="P55" i="41"/>
  <c r="P54" i="41"/>
  <c r="P53" i="41"/>
  <c r="P52" i="41"/>
  <c r="P51" i="41"/>
  <c r="P50" i="41"/>
  <c r="P49" i="41"/>
  <c r="P48" i="41"/>
  <c r="P47" i="41"/>
  <c r="P46" i="41"/>
  <c r="P45" i="41"/>
  <c r="P44" i="41"/>
  <c r="P43" i="41"/>
  <c r="P42" i="41"/>
  <c r="P41" i="41"/>
  <c r="P40" i="41"/>
  <c r="P39" i="41"/>
  <c r="P38" i="41"/>
  <c r="P37" i="41"/>
  <c r="P36" i="41"/>
  <c r="P35" i="41"/>
  <c r="E7" i="50" l="1"/>
  <c r="B7" i="11"/>
  <c r="B6" i="32"/>
  <c r="B6" i="31"/>
  <c r="B6" i="51"/>
  <c r="B6" i="50"/>
  <c r="B6" i="26"/>
  <c r="B6" i="46"/>
  <c r="B6" i="42"/>
  <c r="B6" i="41"/>
  <c r="B6" i="47"/>
  <c r="S38" i="41"/>
  <c r="S40" i="41"/>
  <c r="S42" i="41"/>
  <c r="S44" i="41"/>
  <c r="S45" i="41"/>
  <c r="S46" i="41"/>
  <c r="S48" i="41"/>
  <c r="S50" i="41"/>
  <c r="S51" i="41"/>
  <c r="S52" i="41"/>
  <c r="S53" i="41"/>
  <c r="S54" i="41"/>
  <c r="S56" i="41"/>
  <c r="S58" i="41"/>
  <c r="S59" i="41"/>
  <c r="S60" i="41"/>
  <c r="S61" i="41"/>
  <c r="S62" i="41"/>
  <c r="S64" i="41"/>
  <c r="S66" i="41"/>
  <c r="S67" i="41"/>
  <c r="S68" i="41"/>
  <c r="S70" i="41"/>
  <c r="S72" i="41"/>
  <c r="S73" i="41"/>
  <c r="S74" i="41"/>
  <c r="S75" i="41"/>
  <c r="S76" i="41"/>
  <c r="S78" i="41"/>
  <c r="S80" i="41"/>
  <c r="S82" i="41"/>
  <c r="S83" i="41"/>
  <c r="S84" i="41"/>
  <c r="S86" i="41"/>
  <c r="S88" i="41"/>
  <c r="S90" i="41"/>
  <c r="S91" i="41"/>
  <c r="S92" i="41"/>
  <c r="S94" i="41"/>
  <c r="S96" i="41"/>
  <c r="S98" i="41"/>
  <c r="S99" i="41"/>
  <c r="S100" i="41"/>
  <c r="S101" i="41"/>
  <c r="S102" i="41"/>
  <c r="S104" i="41"/>
  <c r="S106" i="41"/>
  <c r="S107" i="41"/>
  <c r="S108" i="41"/>
  <c r="S109" i="41"/>
  <c r="S110" i="41"/>
  <c r="S112" i="41"/>
  <c r="S262" i="41"/>
  <c r="S263" i="41"/>
  <c r="S264" i="41"/>
  <c r="S265" i="41"/>
  <c r="S266" i="41"/>
  <c r="S268" i="41"/>
  <c r="S270" i="41"/>
  <c r="S271" i="41"/>
  <c r="S272" i="41"/>
  <c r="S273" i="41"/>
  <c r="S274" i="41"/>
  <c r="S276" i="41"/>
  <c r="S278" i="41"/>
  <c r="S279" i="41"/>
  <c r="S280" i="41"/>
  <c r="S281" i="41"/>
  <c r="S282" i="41"/>
  <c r="S284" i="41"/>
  <c r="S286" i="41"/>
  <c r="S287" i="41"/>
  <c r="S288" i="41"/>
  <c r="S289" i="41"/>
  <c r="S290" i="41"/>
  <c r="S292" i="41"/>
  <c r="S294" i="41"/>
  <c r="S295" i="41"/>
  <c r="S296" i="41"/>
  <c r="S297" i="41"/>
  <c r="S298" i="41"/>
  <c r="S300" i="41"/>
  <c r="S36" i="41"/>
  <c r="S34" i="41"/>
  <c r="R33" i="41"/>
  <c r="A13" i="50" s="1"/>
  <c r="P34" i="41"/>
  <c r="P33" i="41"/>
  <c r="P22" i="41"/>
  <c r="P20" i="41"/>
  <c r="P19" i="41"/>
  <c r="P18" i="41"/>
  <c r="P17" i="41"/>
  <c r="P16" i="41"/>
  <c r="P15" i="41"/>
  <c r="P13" i="41"/>
  <c r="P12" i="41"/>
  <c r="P11" i="41"/>
  <c r="P30" i="41"/>
  <c r="Q61" i="47"/>
  <c r="Q11" i="47"/>
  <c r="O11" i="11"/>
  <c r="C41" i="26" s="1"/>
  <c r="B299" i="41"/>
  <c r="B297" i="41"/>
  <c r="B295" i="41"/>
  <c r="B293" i="41"/>
  <c r="B291" i="41"/>
  <c r="B289" i="41"/>
  <c r="B287" i="41"/>
  <c r="B285" i="41"/>
  <c r="B283" i="41"/>
  <c r="B281" i="41"/>
  <c r="B279" i="41"/>
  <c r="B277" i="41"/>
  <c r="B275" i="41"/>
  <c r="B273" i="41"/>
  <c r="B111" i="41"/>
  <c r="B109" i="41"/>
  <c r="B107" i="41"/>
  <c r="B105" i="41"/>
  <c r="B103" i="41"/>
  <c r="B101" i="41"/>
  <c r="B99" i="41"/>
  <c r="B97" i="41"/>
  <c r="B95" i="41"/>
  <c r="B93" i="41"/>
  <c r="B91" i="41"/>
  <c r="B89" i="41"/>
  <c r="B87" i="41"/>
  <c r="B85" i="41"/>
  <c r="B83" i="41"/>
  <c r="B81" i="41"/>
  <c r="B79" i="41"/>
  <c r="B77" i="41"/>
  <c r="B75" i="41"/>
  <c r="B73" i="41"/>
  <c r="B71" i="41"/>
  <c r="B69" i="41"/>
  <c r="B67" i="41"/>
  <c r="B65" i="41"/>
  <c r="B63" i="41"/>
  <c r="B61" i="41"/>
  <c r="B59" i="41"/>
  <c r="B57" i="41"/>
  <c r="B55" i="41"/>
  <c r="B53" i="41"/>
  <c r="B51" i="41"/>
  <c r="B49" i="41"/>
  <c r="B47" i="41"/>
  <c r="B45" i="41"/>
  <c r="B43" i="41"/>
  <c r="B41" i="41"/>
  <c r="B39" i="41"/>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1" i="8"/>
  <c r="S43" i="41" l="1"/>
  <c r="S33" i="41"/>
  <c r="P14" i="41"/>
  <c r="P24" i="41" s="1"/>
  <c r="P23" i="41"/>
  <c r="B33" i="41"/>
  <c r="B35" i="41"/>
  <c r="B37" i="41"/>
  <c r="S293" i="41"/>
  <c r="S285" i="41"/>
  <c r="S277" i="41"/>
  <c r="S269" i="41"/>
  <c r="S261" i="41"/>
  <c r="S105" i="41"/>
  <c r="S97" i="41"/>
  <c r="S93" i="41"/>
  <c r="S85" i="41"/>
  <c r="S77" i="41"/>
  <c r="S69" i="41"/>
  <c r="S57" i="41"/>
  <c r="S49" i="41"/>
  <c r="S37" i="41"/>
  <c r="S299" i="41"/>
  <c r="S291" i="41"/>
  <c r="S283" i="41"/>
  <c r="S275" i="41"/>
  <c r="S267" i="41"/>
  <c r="S111" i="41"/>
  <c r="S103" i="41"/>
  <c r="S95" i="41"/>
  <c r="S87" i="41"/>
  <c r="S79" i="41"/>
  <c r="S71" i="41"/>
  <c r="S63" i="41"/>
  <c r="S55" i="41"/>
  <c r="S47" i="41"/>
  <c r="S39" i="41"/>
  <c r="S35" i="41"/>
  <c r="S89" i="41"/>
  <c r="S81" i="41"/>
  <c r="S65" i="41"/>
  <c r="S41" i="41"/>
  <c r="E3" i="50" l="1"/>
  <c r="K13" i="50"/>
  <c r="J13" i="50"/>
  <c r="B13" i="50"/>
  <c r="E2" i="50"/>
  <c r="K22" i="26"/>
  <c r="K20" i="26"/>
  <c r="K19" i="26"/>
  <c r="K18" i="26"/>
  <c r="K17" i="26"/>
  <c r="K16" i="26"/>
  <c r="K15" i="26"/>
  <c r="K13" i="26"/>
  <c r="K12" i="26"/>
  <c r="K11" i="26"/>
  <c r="K12" i="50" l="1"/>
  <c r="J12" i="50"/>
  <c r="K23" i="26"/>
  <c r="K14" i="26"/>
  <c r="B6" i="6"/>
  <c r="K40" i="26" l="1"/>
  <c r="B8" i="50" l="1"/>
  <c r="A8" i="50"/>
  <c r="B14" i="6" l="1"/>
  <c r="C12" i="6" l="1"/>
  <c r="C13" i="6"/>
  <c r="C15" i="6"/>
  <c r="C16" i="6"/>
  <c r="C17" i="6"/>
  <c r="C14" i="6" l="1"/>
  <c r="F5" i="50"/>
  <c r="F6" i="50" l="1"/>
  <c r="E6" i="50" s="1"/>
  <c r="E5" i="50"/>
  <c r="E4" i="50"/>
  <c r="P32" i="41"/>
  <c r="P31" i="41"/>
  <c r="C27" i="41" l="1"/>
  <c r="B27" i="41" s="1"/>
  <c r="C28" i="41"/>
  <c r="B28" i="41" s="1"/>
</calcChain>
</file>

<file path=xl/sharedStrings.xml><?xml version="1.0" encoding="utf-8"?>
<sst xmlns="http://schemas.openxmlformats.org/spreadsheetml/2006/main" count="1748" uniqueCount="708">
  <si>
    <t>DVR-Nr. 1069683</t>
  </si>
  <si>
    <t xml:space="preserve">Sachbearbeiter  </t>
  </si>
  <si>
    <t>Einheit</t>
  </si>
  <si>
    <t>Bilanzposition</t>
  </si>
  <si>
    <t>datenerhebung@e-control.at</t>
  </si>
  <si>
    <t>MWh</t>
  </si>
  <si>
    <t>Betreff:</t>
  </si>
  <si>
    <t>Kalenderjahr</t>
  </si>
  <si>
    <t>Unternehmen</t>
  </si>
  <si>
    <t>Telefonnummer</t>
  </si>
  <si>
    <t xml:space="preserve">E-Mail-Adresse  </t>
  </si>
  <si>
    <t>EC-Nummer</t>
  </si>
  <si>
    <t>Firmenname</t>
  </si>
  <si>
    <t>AT900159</t>
  </si>
  <si>
    <t>AT900229</t>
  </si>
  <si>
    <t>AT900249</t>
  </si>
  <si>
    <t>Energie Graz GmbH &amp; Co KG</t>
  </si>
  <si>
    <t>AT900339</t>
  </si>
  <si>
    <t>Energie Klagenfurt GmbH</t>
  </si>
  <si>
    <t>AT005039</t>
  </si>
  <si>
    <t>AT900359</t>
  </si>
  <si>
    <t>AT900109</t>
  </si>
  <si>
    <t>AT900809</t>
  </si>
  <si>
    <t>Gasnetz Veitsch</t>
  </si>
  <si>
    <t>AT900079</t>
  </si>
  <si>
    <t>AT900419</t>
  </si>
  <si>
    <t>AT900049</t>
  </si>
  <si>
    <t>AT900179</t>
  </si>
  <si>
    <t>AT900139</t>
  </si>
  <si>
    <t>Salzburg Netz GmbH</t>
  </si>
  <si>
    <t>AT900289</t>
  </si>
  <si>
    <t>Stadtwerke Leoben</t>
  </si>
  <si>
    <t>AT006049</t>
  </si>
  <si>
    <t>AT900369</t>
  </si>
  <si>
    <t>Stadtwerke Kapfenberg GmbH</t>
  </si>
  <si>
    <t>AT900499</t>
  </si>
  <si>
    <t>AT900059</t>
  </si>
  <si>
    <t>Arnoldstein</t>
  </si>
  <si>
    <t>Baumgarten</t>
  </si>
  <si>
    <t>Murfeld</t>
  </si>
  <si>
    <t>Oberkappel</t>
  </si>
  <si>
    <t>Überackern</t>
  </si>
  <si>
    <t>Mosonmagyarovar</t>
  </si>
  <si>
    <t>Ruggell</t>
  </si>
  <si>
    <t>Höchst</t>
  </si>
  <si>
    <t>Laa/Thaya</t>
  </si>
  <si>
    <t>EC-Nummer / Kennung</t>
  </si>
  <si>
    <t>bis 278 MWh/a</t>
  </si>
  <si>
    <t>TIGAS Erdgas Tirol GmbH</t>
  </si>
  <si>
    <t>Anmerkungen</t>
  </si>
  <si>
    <t>Energie Ried GmbH</t>
  </si>
  <si>
    <t>GAS CONNECT AUSTRIA GmbH</t>
  </si>
  <si>
    <t>Stadtbetriebe Steyr GmbH</t>
  </si>
  <si>
    <t>Eigenverbrauch im Fernleitungsnetz</t>
  </si>
  <si>
    <t>Eigenverbrauch im Verteilernetz</t>
  </si>
  <si>
    <t>Netzverluste einschließlich Messdifferenzen</t>
  </si>
  <si>
    <t>Versorgerwechsel</t>
  </si>
  <si>
    <t>Insgesamt</t>
  </si>
  <si>
    <t>bis 5.600 kWh</t>
  </si>
  <si>
    <t>über 55.600 kWh</t>
  </si>
  <si>
    <t>AT900399</t>
  </si>
  <si>
    <t>AT006019</t>
  </si>
  <si>
    <t>AT005009</t>
  </si>
  <si>
    <t>Summe</t>
  </si>
  <si>
    <t>KNG-Kärnten Netz GmbH</t>
  </si>
  <si>
    <t>Trans Austria Gasleitung GmbH</t>
  </si>
  <si>
    <t>Energie AG Oberösterreich Trading GmbH</t>
  </si>
  <si>
    <t>EVN AG</t>
  </si>
  <si>
    <t>EVN Energievertrieb GmbH &amp; Co KG</t>
  </si>
  <si>
    <t>Gazprom Export LLC</t>
  </si>
  <si>
    <t>RWE Supply &amp; Trading GmbH</t>
  </si>
  <si>
    <t>Salzburg AG für Energie, Verkehr und Telekommunikation</t>
  </si>
  <si>
    <t>Stadtwerke Bregenz GmbH</t>
  </si>
  <si>
    <t>Petrzalka</t>
  </si>
  <si>
    <t>WINGAS GmbH</t>
  </si>
  <si>
    <t>Netz Niederösterreich GmbH</t>
  </si>
  <si>
    <t>Vorarlberger Energienetze GmbH</t>
  </si>
  <si>
    <t>Erdgas Netzbetreiber</t>
  </si>
  <si>
    <t>Abgabe an Endverbraucher</t>
  </si>
  <si>
    <t>WIENER NETZE GmbH</t>
  </si>
  <si>
    <t>Jänner</t>
  </si>
  <si>
    <t>Neuanschlüsse (Neuanlagen)</t>
  </si>
  <si>
    <t>Gesamt</t>
  </si>
  <si>
    <t>Anzahl</t>
  </si>
  <si>
    <t>Meldetermine:</t>
  </si>
  <si>
    <t>Energienetze Steiermark GmbH</t>
  </si>
  <si>
    <t>Energie Steiermark Business GmbH</t>
  </si>
  <si>
    <t>Wien Energie GmbH</t>
  </si>
  <si>
    <t>Netz Oberösterreich GmbH</t>
  </si>
  <si>
    <t>Danske Commodities A/S</t>
  </si>
  <si>
    <t>Energie Burgenland Vertrieb GmbH &amp; Co KG</t>
  </si>
  <si>
    <t>Endverbraucher</t>
  </si>
  <si>
    <t>Leitungs-
länge</t>
  </si>
  <si>
    <t>km</t>
  </si>
  <si>
    <t>Übergabekapazitäten</t>
  </si>
  <si>
    <t>Grenzkopplungspunkt /
Übergabepunkt zum Ausland</t>
  </si>
  <si>
    <t>Netzebene</t>
  </si>
  <si>
    <t>Abschaltungen und Wiederaufnahmen, Mahnungen</t>
  </si>
  <si>
    <t>Verbraucherkategorie</t>
  </si>
  <si>
    <t>Haushalte</t>
  </si>
  <si>
    <t>Nicht-Haushalte</t>
  </si>
  <si>
    <t>Zugänge</t>
  </si>
  <si>
    <t>Abgänge</t>
  </si>
  <si>
    <t>über 5.600 kWh bis 55.600 kWh</t>
  </si>
  <si>
    <t>von 278 MWh/a bis 400 MWh/a</t>
  </si>
  <si>
    <t>von 400 MWh/a bis 2.778 MWh/a</t>
  </si>
  <si>
    <t>von 2.778 MWh/a bis 5.595 MWh/a</t>
  </si>
  <si>
    <t>von 5.595 MWh/a bis 27.778 MWh/a</t>
  </si>
  <si>
    <t>von 27.778 MWh/a bis 277.778 MWh/a</t>
  </si>
  <si>
    <t>durchschnittliche Bearbeitungsdauer</t>
  </si>
  <si>
    <t>Endverbraucher insgesamt</t>
  </si>
  <si>
    <t>Burgenland</t>
  </si>
  <si>
    <t>Kärnten</t>
  </si>
  <si>
    <t>Niederösterreich</t>
  </si>
  <si>
    <t>Oberösterreich</t>
  </si>
  <si>
    <t>Salzburg</t>
  </si>
  <si>
    <t>Steiermark</t>
  </si>
  <si>
    <t>Tirol</t>
  </si>
  <si>
    <t>Vorarlberg</t>
  </si>
  <si>
    <t>Wien</t>
  </si>
  <si>
    <t>eingeleitete Versorger-wechsel</t>
  </si>
  <si>
    <t>Erhebungsperiode</t>
  </si>
  <si>
    <t>€cent/kWh</t>
  </si>
  <si>
    <t>erstes Halbjahr
(1. Jänner bis 30. Juni)</t>
  </si>
  <si>
    <t>zweites Halbjahr
(1. Juli bis 31. Dezember)</t>
  </si>
  <si>
    <t>Neuanmel-dungen bei bestehen-dem Anschluss</t>
  </si>
  <si>
    <t>Abmeldun-gen</t>
  </si>
  <si>
    <t>Neuanmel-dungen bei neuerrich-tetem Anschluss</t>
  </si>
  <si>
    <t>Wiederaufnahmen der Belieferung nach Abschaltung</t>
  </si>
  <si>
    <t>Mai</t>
  </si>
  <si>
    <t>Netzebene 3</t>
  </si>
  <si>
    <t>Netzebene 2</t>
  </si>
  <si>
    <t>(Nenn)Durchmesser</t>
  </si>
  <si>
    <t>sonstige</t>
  </si>
  <si>
    <t>aufrechte vertragliche Bindung</t>
  </si>
  <si>
    <t>Rechnungen</t>
  </si>
  <si>
    <t>bei Beendigung des Vertragsverhältnisses</t>
  </si>
  <si>
    <t>nach Vollziehung eines Versorgerwechsels</t>
  </si>
  <si>
    <t>Netzbetreiber Erdgas</t>
  </si>
  <si>
    <t>Monatswerte bis zum 20. der Folgemonats</t>
  </si>
  <si>
    <t>Jahr</t>
  </si>
  <si>
    <t>Monatswerte insgesamt</t>
  </si>
  <si>
    <t>n</t>
  </si>
  <si>
    <t xml:space="preserve">nach Aussetzung der Vertragsabwicklung </t>
  </si>
  <si>
    <t>nach Vertragsauflösung</t>
  </si>
  <si>
    <t>Februar</t>
  </si>
  <si>
    <t>März</t>
  </si>
  <si>
    <t>April</t>
  </si>
  <si>
    <t>Juni</t>
  </si>
  <si>
    <t>Juli</t>
  </si>
  <si>
    <t>August</t>
  </si>
  <si>
    <t>September</t>
  </si>
  <si>
    <t>Oktober</t>
  </si>
  <si>
    <t>November</t>
  </si>
  <si>
    <t>Dezember</t>
  </si>
  <si>
    <t>Umsatzsteuer</t>
  </si>
  <si>
    <r>
      <t>Mengengewichtete durchschnittliche Preiskomponenten</t>
    </r>
    <r>
      <rPr>
        <sz val="12"/>
        <rFont val="Arial"/>
        <family val="2"/>
      </rPr>
      <t xml:space="preserve"> (1)</t>
    </r>
  </si>
  <si>
    <t>Verbraucherkategorien</t>
  </si>
  <si>
    <t>Größenklassen, Bundesländer</t>
  </si>
  <si>
    <t>durch-geführte Versorger-wechsel</t>
  </si>
  <si>
    <t>Zählpunkte</t>
  </si>
  <si>
    <t>durchgeführte Versorgerwechsel</t>
  </si>
  <si>
    <t>MWh je End-verbraucher</t>
  </si>
  <si>
    <t>MWh / EV</t>
  </si>
  <si>
    <t>mangel-hafter Antrag</t>
  </si>
  <si>
    <t>Anzahl / Dauer</t>
  </si>
  <si>
    <t>d</t>
  </si>
  <si>
    <t>Netz-zugangs-verwei-gerungen</t>
  </si>
  <si>
    <t>Rechnungsart</t>
  </si>
  <si>
    <t>Rechnungsgrund</t>
  </si>
  <si>
    <t>verrechnungsrelevant</t>
  </si>
  <si>
    <t>technisch</t>
  </si>
  <si>
    <t>Art</t>
  </si>
  <si>
    <t>Netzbestand</t>
  </si>
  <si>
    <t>Nicht-Haushalte
... davon Kraftwerke der öffentlichen Erzeuger (1)</t>
  </si>
  <si>
    <t>über 600 mm</t>
  </si>
  <si>
    <t>von 300mm bis 600 mm</t>
  </si>
  <si>
    <t>bis 300 mm</t>
  </si>
  <si>
    <t>über 300mm bis 600 mm</t>
  </si>
  <si>
    <t>Netzebene 1
(inklusive Fernleitungen)</t>
  </si>
  <si>
    <t xml:space="preserve">Abschaltungen nach Aussetzung der Vertragsabwicklung </t>
  </si>
  <si>
    <t>Abschaltungen nach Vertragsauflösung</t>
  </si>
  <si>
    <t>durchgeführten Wartungs- und Reparaturdienste</t>
  </si>
  <si>
    <t>gesamte Bearbeitungsdauer</t>
  </si>
  <si>
    <t>h</t>
  </si>
  <si>
    <t>technische
verfügbare Kapazität
Einspeisung (Import)
in kWh/h</t>
  </si>
  <si>
    <t>technische
verfügbare Kapazität
Einspeisung (Export)
in kWh/h</t>
  </si>
  <si>
    <t>Anzahl End-verbraucher zum 31. Dezember</t>
  </si>
  <si>
    <t>Anzahl Zählpunkte zum 31. Dezember</t>
  </si>
  <si>
    <t>Kontrollsumme</t>
  </si>
  <si>
    <t>auf die Systemnutzungsentgelte erhobene Steuern, Abgaben, Gebühren, sonstigen staatlich verursachten Belastungen und Entgelte</t>
  </si>
  <si>
    <t>andere Steuern und Abgaben</t>
  </si>
  <si>
    <t xml:space="preserve">Gebrauchsabgabe </t>
  </si>
  <si>
    <t>Energieabgabe</t>
  </si>
  <si>
    <t>Erdgasabgabe</t>
  </si>
  <si>
    <t>Freilassing</t>
  </si>
  <si>
    <t>NCG VHP</t>
  </si>
  <si>
    <t>Speicher 7fields</t>
  </si>
  <si>
    <t>Speicher MAB</t>
  </si>
  <si>
    <t>grenzüberschreitende/r Speicheranlage bzw. Übergabepunkt</t>
  </si>
  <si>
    <t>Systemnutzungs-entgelte</t>
  </si>
  <si>
    <t>Hochburg/Ach</t>
  </si>
  <si>
    <t>Kiefersfelden</t>
  </si>
  <si>
    <t>Laufen/Oberndorf</t>
  </si>
  <si>
    <t>Leiblach</t>
  </si>
  <si>
    <t>Lindau</t>
  </si>
  <si>
    <t>MS Haiming</t>
  </si>
  <si>
    <t>Schärding</t>
  </si>
  <si>
    <t>Simbach</t>
  </si>
  <si>
    <t>Ingesamt</t>
  </si>
  <si>
    <t>Hilfsspalte</t>
  </si>
  <si>
    <t>Monatssumme Abgabe an Endverbraucher</t>
  </si>
  <si>
    <t>Abschaltungen wegen Verletzungen vertraglicher Pflichten (1)</t>
  </si>
  <si>
    <t>(1) bezogen auf Zählpunkte</t>
  </si>
  <si>
    <t>(2) bezogen auf Endverbraucher (Kunden)</t>
  </si>
  <si>
    <t>Wiederaufnahmen der Belieferung nach Abschaltung  nach Aussetzung der Vertragsabwicklung (1)</t>
  </si>
  <si>
    <t>letzte Mahnungen mit eingeschriebenem Brief (2)</t>
  </si>
  <si>
    <t>Kunden unter Berufung auf Grund-versorgung  zum 31. Dezember</t>
  </si>
  <si>
    <t>aktive Pre-payment-zähler 
zum 31. Dezember</t>
  </si>
  <si>
    <t>nicht erfolgreich abgeschlossene Versorgerwechsel wegen …</t>
  </si>
  <si>
    <t>Rechnungen insgesamt</t>
  </si>
  <si>
    <t>durchgeführte Versorgerwechsel (bezogen auf Zählpunkte)</t>
  </si>
  <si>
    <t>Monatsbilanz insgesamt</t>
  </si>
  <si>
    <t>Exporte (einschl. Transite)
über Grenzkopplungspunkt …</t>
  </si>
  <si>
    <t>Importe (einschl. Transite)
über Grenzkopplungspunkt …</t>
  </si>
  <si>
    <t>Einspeisung biogener Gase</t>
  </si>
  <si>
    <t xml:space="preserve">allokierte, nicht saldierte Importe </t>
  </si>
  <si>
    <t xml:space="preserve">allokierte, nicht saldierte Exporte </t>
  </si>
  <si>
    <r>
      <rPr>
        <b/>
        <sz val="10"/>
        <rFont val="Arial"/>
        <family val="2"/>
      </rPr>
      <t>Abschaltungen und Wiederaufnahmen, Mahnungen</t>
    </r>
    <r>
      <rPr>
        <sz val="10"/>
        <rFont val="Arial"/>
        <family val="2"/>
      </rPr>
      <t xml:space="preserve"> (bezogen auf Zählpunkte)</t>
    </r>
  </si>
  <si>
    <t>(1) Der anzugebende durchschnittliche Preis soll den Durchschnittserlös pro kWh der Netzbetreiber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</si>
  <si>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Rechnungen später als sechs Wochen 
an Endverbraucher</t>
  </si>
  <si>
    <t>Rechnungen später als drei Wochen 
an Versorger</t>
  </si>
  <si>
    <t>Bearbeitungsdauer (*)</t>
  </si>
  <si>
    <t>(*) Zeitraum zwischen dem Einlangen der vollständigen Informationen und dem vollständigen Abschluss des Prozesses</t>
  </si>
  <si>
    <t>(1) Kraftwerke entsprechend Anlage 1 I Z. 1 lit. e GMMO-VO 2012 von öffentlichen Erzeugern</t>
  </si>
  <si>
    <t>Kunden-
beschwerden</t>
  </si>
  <si>
    <t>Kunden-
anfragen</t>
  </si>
  <si>
    <t>... davon Kraftwerke der öffentlichen Erzeuger (4)</t>
  </si>
  <si>
    <t>andere (2)</t>
  </si>
  <si>
    <t>Verbraucherkategorien und Größenklassen (3)</t>
  </si>
  <si>
    <t>(2) Gegebenenfalls angeben.</t>
  </si>
  <si>
    <t>(3)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</si>
  <si>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(4) Kraftwerke entsprechend Anlage 1 I Z. 1 lit. e GMMO-VO 2012 von öffentlichen Erzeugern</t>
  </si>
  <si>
    <t>Unterjährige Änderung
gültig ab
TT.MM.JJJJ hh:mm</t>
  </si>
  <si>
    <t>OMV Gas Marketing &amp; Trading GmbH</t>
  </si>
  <si>
    <t>EWW AG</t>
  </si>
  <si>
    <t>Erdgas Versorger</t>
  </si>
  <si>
    <t>2B Energia S.p.A.</t>
  </si>
  <si>
    <t>Alpiq AG</t>
  </si>
  <si>
    <t>BNP Paribas</t>
  </si>
  <si>
    <t>Castleton Commodities Merchant Europe Sàrl</t>
  </si>
  <si>
    <t>EnBW Energie Baden-Württemberg AG</t>
  </si>
  <si>
    <t>Enoi S.p.A.</t>
  </si>
  <si>
    <t>Gunvor International B.V., Amsterdam, Geneva Branch</t>
  </si>
  <si>
    <t>KELAG-Kärntner Elektrizitäts-Aktiengesellschaft</t>
  </si>
  <si>
    <t>Koch Supply &amp; Trading SARL</t>
  </si>
  <si>
    <t>Mercuria Energy Trading S.A.</t>
  </si>
  <si>
    <t>MND a.s.</t>
  </si>
  <si>
    <t>NitrogenMuvek ZRT</t>
  </si>
  <si>
    <t>Uniper Energy Storage GmbH</t>
  </si>
  <si>
    <t>Vattenfall Energy Trading GmbH</t>
  </si>
  <si>
    <t>Vitol SA</t>
  </si>
  <si>
    <t>25X-2BENERGIASPU</t>
  </si>
  <si>
    <t>12XATEL-HANDEL-K</t>
  </si>
  <si>
    <t>12XEGL-H-------0</t>
  </si>
  <si>
    <t>12X-0000001844-P</t>
  </si>
  <si>
    <t>11XDANSKECOM---P</t>
  </si>
  <si>
    <t>12X-0000001848-D</t>
  </si>
  <si>
    <t>11XENBW-H------P</t>
  </si>
  <si>
    <t>25X-OGAS-WRMEGMR</t>
  </si>
  <si>
    <t>14XENERGIEAG-BGS</t>
  </si>
  <si>
    <t>25X-ENERGIEBURGC</t>
  </si>
  <si>
    <t>13XSTEWEAG-STEGH</t>
  </si>
  <si>
    <t>23XENERGIANOI--5</t>
  </si>
  <si>
    <t>14XEVN-AG0000001</t>
  </si>
  <si>
    <t>14XEVN-V0000000E</t>
  </si>
  <si>
    <t>21X000000001103V</t>
  </si>
  <si>
    <t>28X0000000000128</t>
  </si>
  <si>
    <t>12X-0000001807-W</t>
  </si>
  <si>
    <t>13XKAERNTEN0000X</t>
  </si>
  <si>
    <t>21X000000001136G</t>
  </si>
  <si>
    <t>14XLINZSTROM-BG9</t>
  </si>
  <si>
    <t>12XMETSA-------C</t>
  </si>
  <si>
    <t>27X-MND-GASTR--C</t>
  </si>
  <si>
    <t>11XNEAS--------Q</t>
  </si>
  <si>
    <t>39X50NITRO00000P</t>
  </si>
  <si>
    <t>23X---------ECGA</t>
  </si>
  <si>
    <t>21X000000001130S</t>
  </si>
  <si>
    <t>23X----100225-1C</t>
  </si>
  <si>
    <t>21X000000001033Q</t>
  </si>
  <si>
    <t>14XSALZBURGAG-B8</t>
  </si>
  <si>
    <t>21X000000001026N</t>
  </si>
  <si>
    <t>21X000000001127H</t>
  </si>
  <si>
    <t>11XVE-TRADING--X</t>
  </si>
  <si>
    <t>13XVERBUND1234-P</t>
  </si>
  <si>
    <t>23XVITOLSA-----3</t>
  </si>
  <si>
    <t>25X-WIENENERGIEN</t>
  </si>
  <si>
    <t>23XWINGASGMBH--Y</t>
  </si>
  <si>
    <t>Zur eindeutigen Kennzeichnung der Versorger können der jeweilige Firmenname oder die EC-Nummer ausgewählt werden (default-mäßig ist der Firmenname eingestellt).</t>
  </si>
  <si>
    <t>Eingabeart für Speicherkunden wählen</t>
  </si>
  <si>
    <t>AT901769</t>
  </si>
  <si>
    <t>AT901859</t>
  </si>
  <si>
    <t>E WIE EINFACH GmbH</t>
  </si>
  <si>
    <t>AT901929</t>
  </si>
  <si>
    <t>easy green energy GmbH &amp; Co KG</t>
  </si>
  <si>
    <t>AT900599</t>
  </si>
  <si>
    <t>EHA Austria Energie-Handelsgesellschaft mbH</t>
  </si>
  <si>
    <t>AT900769</t>
  </si>
  <si>
    <t>EHA Energie-Handels-Gesellschaft mbH &amp; Co. KG</t>
  </si>
  <si>
    <t>AT900969</t>
  </si>
  <si>
    <t>AT900559</t>
  </si>
  <si>
    <t>AT901179</t>
  </si>
  <si>
    <t>AT901009</t>
  </si>
  <si>
    <t>AT900519</t>
  </si>
  <si>
    <t>Energie Direct Mineralölhandelsges.m.b.H.</t>
  </si>
  <si>
    <t>AT901959</t>
  </si>
  <si>
    <t>Energie Graz GmbH &amp; Co. KG</t>
  </si>
  <si>
    <t>AT900279</t>
  </si>
  <si>
    <t>AT900349</t>
  </si>
  <si>
    <t>ENERGIE RIED GmbH</t>
  </si>
  <si>
    <t>AT900529</t>
  </si>
  <si>
    <t>AT901729</t>
  </si>
  <si>
    <t>Energie Steiermark Kunden GmbH</t>
  </si>
  <si>
    <t>AT900119</t>
  </si>
  <si>
    <t>Energie Steiermark Natur GmbH</t>
  </si>
  <si>
    <t>AT901889</t>
  </si>
  <si>
    <t>ENERGIEALLIANZ Austria GmbH</t>
  </si>
  <si>
    <t>AT900699</t>
  </si>
  <si>
    <t>Energy Services Handels- und Dienstleistungs GmbH</t>
  </si>
  <si>
    <t>AT900659</t>
  </si>
  <si>
    <t>ENI S.p.A.</t>
  </si>
  <si>
    <t>AT551079</t>
  </si>
  <si>
    <t>Erdgas Import Salzburg GmbH</t>
  </si>
  <si>
    <t>AT900619</t>
  </si>
  <si>
    <t>AT544009</t>
  </si>
  <si>
    <t>AT900439</t>
  </si>
  <si>
    <t>AT900449</t>
  </si>
  <si>
    <t>eww ag</t>
  </si>
  <si>
    <t>AT900239</t>
  </si>
  <si>
    <t>GasVersorgung Süddeutschland GmbH</t>
  </si>
  <si>
    <t>Gasversorgung Veitsch</t>
  </si>
  <si>
    <t>AT900829</t>
  </si>
  <si>
    <t>Gazprom Austria GmbH</t>
  </si>
  <si>
    <t>AT901389</t>
  </si>
  <si>
    <t>AT901299</t>
  </si>
  <si>
    <t>AT900889</t>
  </si>
  <si>
    <t>GEN-I Vienna GmbH</t>
  </si>
  <si>
    <t>AT901569</t>
  </si>
  <si>
    <t>GEOPLIN d.o.o LJUBLJANA</t>
  </si>
  <si>
    <t>AT901679</t>
  </si>
  <si>
    <t>GETEC ENERGIE AG</t>
  </si>
  <si>
    <t>AT901319</t>
  </si>
  <si>
    <t>goldgas GmbH</t>
  </si>
  <si>
    <t>AT901201</t>
  </si>
  <si>
    <t>Greenhouse Power GmbH</t>
  </si>
  <si>
    <t>AT901229</t>
  </si>
  <si>
    <t>Grünwelt Energie GmbH</t>
  </si>
  <si>
    <t>AT902009</t>
  </si>
  <si>
    <t>Gutmann GmbH</t>
  </si>
  <si>
    <t>AT901649</t>
  </si>
  <si>
    <t>KEHAG Energiehandel GmbH</t>
  </si>
  <si>
    <t>AT902059</t>
  </si>
  <si>
    <t>KELAG - Kärntner Elektrizitäts-AG</t>
  </si>
  <si>
    <t>AT900089</t>
  </si>
  <si>
    <t>LCG Energy GmbH</t>
  </si>
  <si>
    <t>AT901989</t>
  </si>
  <si>
    <t>Leu Energie Austria GmbH</t>
  </si>
  <si>
    <t>AT901809</t>
  </si>
  <si>
    <t>LINZ GAS VERTRIEB GMBH &amp; CO KG</t>
  </si>
  <si>
    <t>AT900429</t>
  </si>
  <si>
    <t>AT900989</t>
  </si>
  <si>
    <t>MAINGAU Energie GmbH</t>
  </si>
  <si>
    <t>AT901979</t>
  </si>
  <si>
    <t>MAXENERGY Austria Handels GmbH</t>
  </si>
  <si>
    <t>AT901739</t>
  </si>
  <si>
    <t>McGas GmbH</t>
  </si>
  <si>
    <t>AT901969</t>
  </si>
  <si>
    <t>MONTANA Energie Handel AT GmbH</t>
  </si>
  <si>
    <t>AT901419</t>
  </si>
  <si>
    <t>MyElectric Energievertriebs- und -dienstleistungs GmbH</t>
  </si>
  <si>
    <t>AT900209</t>
  </si>
  <si>
    <t>natGAS Aktiengesellschaft</t>
  </si>
  <si>
    <t>AT901489</t>
  </si>
  <si>
    <t>oekostrom GmbH für Vertrieb, Planung und Energiedienstleistungen</t>
  </si>
  <si>
    <t>AT901999</t>
  </si>
  <si>
    <t>AT900029</t>
  </si>
  <si>
    <t>PST Europe Sales GmbH</t>
  </si>
  <si>
    <t>AT901599</t>
  </si>
  <si>
    <t>redgas GmbH</t>
  </si>
  <si>
    <t>AT901539</t>
  </si>
  <si>
    <t>RhönEnergie Fulda GmbH</t>
  </si>
  <si>
    <t>AT902069</t>
  </si>
  <si>
    <t>AT900269</t>
  </si>
  <si>
    <t>AT901529</t>
  </si>
  <si>
    <t>AT900199</t>
  </si>
  <si>
    <t>Schlaustrom GmbH</t>
  </si>
  <si>
    <t>AT901349</t>
  </si>
  <si>
    <t>AT900509</t>
  </si>
  <si>
    <t>Stadtwerke Bietigheim-Bissingen GmbH</t>
  </si>
  <si>
    <t>AT901759</t>
  </si>
  <si>
    <t>AT645019</t>
  </si>
  <si>
    <t>AT900389</t>
  </si>
  <si>
    <t>AT900299</t>
  </si>
  <si>
    <t>Sturm Energie GmbH</t>
  </si>
  <si>
    <t>AT901919</t>
  </si>
  <si>
    <t>SWITCH Energievertriebsgesellschaft mbH</t>
  </si>
  <si>
    <t>AT900719</t>
  </si>
  <si>
    <t>TERAWATT International Stromhandelsgesellschaft m.b.H</t>
  </si>
  <si>
    <t>AT901169</t>
  </si>
  <si>
    <t>AT541009</t>
  </si>
  <si>
    <t>TopEnergy Service GmbH</t>
  </si>
  <si>
    <t>AT901939</t>
  </si>
  <si>
    <t>Verbund AG</t>
  </si>
  <si>
    <t>AT901789</t>
  </si>
  <si>
    <t>Verbund Thermal Power Gmbh &amp; Co KG in Liqu.</t>
  </si>
  <si>
    <t>AT901279</t>
  </si>
  <si>
    <t>AT901139</t>
  </si>
  <si>
    <t>Vitalis Handels GmbH</t>
  </si>
  <si>
    <t>VNG Austria GmbH</t>
  </si>
  <si>
    <t>AT901189</t>
  </si>
  <si>
    <t>voestalpine Rohstoffbeschaffungs GmbH</t>
  </si>
  <si>
    <t>AT901479</t>
  </si>
  <si>
    <t>AT642019</t>
  </si>
  <si>
    <t>AT901519</t>
  </si>
  <si>
    <t>WIEN ENERGIE Vertrieb GmbH &amp; Co KG</t>
  </si>
  <si>
    <t>AT900379</t>
  </si>
  <si>
    <t>AT900639</t>
  </si>
  <si>
    <t/>
  </si>
  <si>
    <t>TAG</t>
  </si>
  <si>
    <t>Eingabeart für Erdgas Versorger wählen</t>
  </si>
  <si>
    <t>Zur eindeutigen Kennzeichnung der Speicherkunden können der jeweilige Firmenname oder die EIC-Nummer ausgewählt werden (default-mäßig ist der Firmenname eingestellt).</t>
  </si>
  <si>
    <t>EC-Nummer /
Kennung</t>
  </si>
  <si>
    <t>EIC-Nummer /
Kennung</t>
  </si>
  <si>
    <t>Abgabe an
End-
verbraucher</t>
  </si>
  <si>
    <t>von 277.778 MWh/a bis 1.111.111 MWh/a</t>
  </si>
  <si>
    <t>über 1.111.111 MWh/a</t>
  </si>
  <si>
    <t>Bayerngas Energy GmbH</t>
  </si>
  <si>
    <t>AT902129</t>
  </si>
  <si>
    <t>ENGIE Energie GmbH</t>
  </si>
  <si>
    <t>Envitra Energiehandel Ges.m.b.H</t>
  </si>
  <si>
    <t>AT901909</t>
  </si>
  <si>
    <t>A2A Trading SpA</t>
  </si>
  <si>
    <t>17X100A100R0186I</t>
  </si>
  <si>
    <t>AGCS Gas Clearing and Settlement AG</t>
  </si>
  <si>
    <t>14X----AGCS-0013</t>
  </si>
  <si>
    <t>AGGM Austrian Gas Grid Management AG</t>
  </si>
  <si>
    <t>25X-AGGMAUSTRIA3</t>
  </si>
  <si>
    <t>Alpiq Energy SE</t>
  </si>
  <si>
    <t>27XALPIQ-ENERGYS</t>
  </si>
  <si>
    <t>AOT Energy Switzerland AG</t>
  </si>
  <si>
    <t>12X-0000001959-1</t>
  </si>
  <si>
    <t>21X0000000012744</t>
  </si>
  <si>
    <t>11XBNPPARIBAS125</t>
  </si>
  <si>
    <t>Centrex Italia S.p.A.</t>
  </si>
  <si>
    <t>25X-CENTREXITALB</t>
  </si>
  <si>
    <t>CEZ, a. s.</t>
  </si>
  <si>
    <t>11XCEZ-CZ------1</t>
  </si>
  <si>
    <t>Consorzio Toscana Energia S.p.A.</t>
  </si>
  <si>
    <t>26X00000001591-E</t>
  </si>
  <si>
    <t>11XEON-080000--U</t>
  </si>
  <si>
    <t>Edison S.p.A.</t>
  </si>
  <si>
    <t>26X00000003791-T</t>
  </si>
  <si>
    <t>11XEHA---------R</t>
  </si>
  <si>
    <t>Electrade S.p.A.</t>
  </si>
  <si>
    <t>28XELECTRADE---R</t>
  </si>
  <si>
    <t>Enel Trade S.p.A.</t>
  </si>
  <si>
    <t>11XENEL-H------S</t>
  </si>
  <si>
    <t>Energi Danmark A/S</t>
  </si>
  <si>
    <t>11XDISAM-------V</t>
  </si>
  <si>
    <t>25X-ENERGIEDIREH</t>
  </si>
  <si>
    <t>14XGRAZER-STW-LN</t>
  </si>
  <si>
    <t>14XEKG-LIE00000Y</t>
  </si>
  <si>
    <t>14XE-RIED-TRA00J</t>
  </si>
  <si>
    <t>14XEAA-BILANZ00K</t>
  </si>
  <si>
    <t>14XENERGY-L00006</t>
  </si>
  <si>
    <t>25X-GDFSUEZGASV2</t>
  </si>
  <si>
    <t>Engie Global Markets</t>
  </si>
  <si>
    <t>17X100A100R0128W</t>
  </si>
  <si>
    <t>ENGIE SA</t>
  </si>
  <si>
    <t>23X-GDFS----B3GA</t>
  </si>
  <si>
    <t>Eni SpA</t>
  </si>
  <si>
    <t>17X100A100R03017</t>
  </si>
  <si>
    <t>envitra Energiehandel Ges.m.b.H.</t>
  </si>
  <si>
    <t>25X-ENVITRAENERW</t>
  </si>
  <si>
    <t>EP Commodities, a.s.</t>
  </si>
  <si>
    <t>27X-EP-COMMO---N</t>
  </si>
  <si>
    <t>25X-ERDGASIMPORK</t>
  </si>
  <si>
    <t>ESTRA ENERGIE SRL</t>
  </si>
  <si>
    <t>21X0000000013481</t>
  </si>
  <si>
    <t>Europe Energy S.p.A.</t>
  </si>
  <si>
    <t>26X00000003181-Q</t>
  </si>
  <si>
    <t>eustream a.s.</t>
  </si>
  <si>
    <t>21X-SK-A-A0A0A-N</t>
  </si>
  <si>
    <t>25X-EVAERDGASVEL</t>
  </si>
  <si>
    <t>25X-ELEKTRIZITTO</t>
  </si>
  <si>
    <t>21X-AT-B-A0A0A-K</t>
  </si>
  <si>
    <t>21X000000001114Q</t>
  </si>
  <si>
    <t>14X----0000031-D</t>
  </si>
  <si>
    <t>25X-GWHGASHANDEY</t>
  </si>
  <si>
    <t>14XGENI--------T</t>
  </si>
  <si>
    <t>GEN-I, trgovanje in prodaja elektricne energije, d.o.o.</t>
  </si>
  <si>
    <t>11XIGET--------D</t>
  </si>
  <si>
    <t>11XGETEC-------5</t>
  </si>
  <si>
    <t>Global NRG Zrt.</t>
  </si>
  <si>
    <t>25X-GLOBALNRGZRV</t>
  </si>
  <si>
    <t>21X000000001108L</t>
  </si>
  <si>
    <t>25X-GREENHOUSEPY</t>
  </si>
  <si>
    <t>14XGRUENWELT---5</t>
  </si>
  <si>
    <t>14YGUTMANN-----Z</t>
  </si>
  <si>
    <t>Hera Trading S.r.l.</t>
  </si>
  <si>
    <t>26X00000001201-S</t>
  </si>
  <si>
    <t>Hrvatska elektroprivreda d.d.</t>
  </si>
  <si>
    <t>31X-HEP-DD-----9</t>
  </si>
  <si>
    <t>INA-INDUSTRIJA NAFTE D.D.</t>
  </si>
  <si>
    <t>31X-INA-HR-----T</t>
  </si>
  <si>
    <t>JAS Budapest Zrt.</t>
  </si>
  <si>
    <t>15X-JAS--------X</t>
  </si>
  <si>
    <t>11XKEHAGEH-----S</t>
  </si>
  <si>
    <t>11YW1-LCG-ENERG8</t>
  </si>
  <si>
    <t>Magyar Földgázkereskedö Zrt.</t>
  </si>
  <si>
    <t>25X-EONFLDGZTRA9</t>
  </si>
  <si>
    <t>11XMAINGAU63179W</t>
  </si>
  <si>
    <t>14X----0000011-L</t>
  </si>
  <si>
    <t>14X----0000030-G</t>
  </si>
  <si>
    <t>MET International AG</t>
  </si>
  <si>
    <t>21X000000001134K</t>
  </si>
  <si>
    <t>MFGK Austria GmbH</t>
  </si>
  <si>
    <t>25X-MFGKAUSTRI-L</t>
  </si>
  <si>
    <t>14XMYELECTRIC-L8</t>
  </si>
  <si>
    <t>21X000000001021X</t>
  </si>
  <si>
    <t>NOVATEK GAS &amp; POWER GmbH</t>
  </si>
  <si>
    <t>21X000000001141N</t>
  </si>
  <si>
    <t>14XOEKOSTROM-V-O</t>
  </si>
  <si>
    <t>Ompex AG</t>
  </si>
  <si>
    <t>12XOMPEX-------F</t>
  </si>
  <si>
    <t>Open Energy Platform AG</t>
  </si>
  <si>
    <t>Panrusgáz Gázkereskedelmi Zrt.</t>
  </si>
  <si>
    <t>39X50PANRUS00001</t>
  </si>
  <si>
    <t>PGNiG Supply &amp; Trading GmbH</t>
  </si>
  <si>
    <t>Repower Italia S.p.A.</t>
  </si>
  <si>
    <t>12XREZIA-ITA---K</t>
  </si>
  <si>
    <t>11XUEWAG-------G</t>
  </si>
  <si>
    <t>Roma Gas &amp; Power S.p.A.</t>
  </si>
  <si>
    <t>26X00000106231-F</t>
  </si>
  <si>
    <t>schlaustrom GmbH</t>
  </si>
  <si>
    <t>14X----0000008-4</t>
  </si>
  <si>
    <t>Slovenský plynárenský priemysel, a.s.</t>
  </si>
  <si>
    <t>24X-SPP-SK-123-5</t>
  </si>
  <si>
    <t>Sorgenia Trading S.p.A.</t>
  </si>
  <si>
    <t>17X100A100I009IC</t>
  </si>
  <si>
    <t>Spigas s.r.l.</t>
  </si>
  <si>
    <t>21X000000001073E</t>
  </si>
  <si>
    <t>25X-STADTBETRIER</t>
  </si>
  <si>
    <t>11YW1-BIEBI-INTF</t>
  </si>
  <si>
    <t>14XKAPFENBERG-LK</t>
  </si>
  <si>
    <t>14YSTURMENERGIE1</t>
  </si>
  <si>
    <t>Südwestdeutsche Stromhandels GmbH</t>
  </si>
  <si>
    <t>11XSUEDWESTSTRO8</t>
  </si>
  <si>
    <t>14XSWITCH-GMBH0J</t>
  </si>
  <si>
    <t>14XTERAWATT000BA</t>
  </si>
  <si>
    <t>25X-TIGAS-ERDGAG</t>
  </si>
  <si>
    <t>14XTOPENERGY-XX0</t>
  </si>
  <si>
    <t>Trafigura Trading (Europe) Sàrl</t>
  </si>
  <si>
    <t>12X-0000001967-3</t>
  </si>
  <si>
    <t>21X-AT-C-A0A0A-B</t>
  </si>
  <si>
    <t>Uniper Global Commodities SE</t>
  </si>
  <si>
    <t>11XEON-H-------8</t>
  </si>
  <si>
    <t>Utilità S.p.A.</t>
  </si>
  <si>
    <t>26X00000012091-Q</t>
  </si>
  <si>
    <t>VERBUND AG</t>
  </si>
  <si>
    <t>13X-APC--------I</t>
  </si>
  <si>
    <t>25X-VERBUNDTHERI</t>
  </si>
  <si>
    <t>14X-VITALIS----1</t>
  </si>
  <si>
    <t>23XVNGAG-------P</t>
  </si>
  <si>
    <t>Voestalpine Rohstoffbeschaffungs GmbH</t>
  </si>
  <si>
    <t>25X-VOESTALPINEP</t>
  </si>
  <si>
    <t>13X-VKW-HANDEL-M</t>
  </si>
  <si>
    <t>14XWIENSTR-ENER0</t>
  </si>
  <si>
    <t>Worldenergy SA</t>
  </si>
  <si>
    <t>25X-WORLDENERGYY</t>
  </si>
  <si>
    <t>Erdgas Firmenname</t>
  </si>
  <si>
    <t>Duferco Energia S.P.A.</t>
  </si>
  <si>
    <t>26X00000009701-T</t>
  </si>
  <si>
    <t>DXT Commodities SA</t>
  </si>
  <si>
    <t>ENET Energy SA</t>
  </si>
  <si>
    <t>21X000000001135I</t>
  </si>
  <si>
    <t>ENSTROGA GmbH</t>
  </si>
  <si>
    <t>14XENSTROGA----X</t>
  </si>
  <si>
    <t>Equinor ASA</t>
  </si>
  <si>
    <t>Fulminant Energie GmbH</t>
  </si>
  <si>
    <t>AT902199</t>
  </si>
  <si>
    <t>Gas Natural Europe S.A.S.</t>
  </si>
  <si>
    <t>21X000000001074C</t>
  </si>
  <si>
    <t>Gazprom Italia</t>
  </si>
  <si>
    <t>In Commodities A/S</t>
  </si>
  <si>
    <t>45X000000000043A</t>
  </si>
  <si>
    <t>KELAG Energie &amp; Wärme GmbH</t>
  </si>
  <si>
    <t>AT902209</t>
  </si>
  <si>
    <t>Liechtensteinische Gasversorgung</t>
  </si>
  <si>
    <t>12X-0000001943-N</t>
  </si>
  <si>
    <t>LINZ STROM GAS WÄRME GmbH</t>
  </si>
  <si>
    <t>MOL Commodity Trading Kft.</t>
  </si>
  <si>
    <t>23X--140211MCT-E</t>
  </si>
  <si>
    <t>11XMONTANA-----R</t>
  </si>
  <si>
    <t>PPD Global SA</t>
  </si>
  <si>
    <t>23X--171026--P-M</t>
  </si>
  <si>
    <t>RAG Austria AG</t>
  </si>
  <si>
    <t>VNG Handel &amp; Vertrieb GmbH</t>
  </si>
  <si>
    <t>WIEE Hungary Kft.</t>
  </si>
  <si>
    <t>39XWIEEHUNGARIAQ</t>
  </si>
  <si>
    <t>AT902109</t>
  </si>
  <si>
    <t>Doppler Gas GmbH</t>
  </si>
  <si>
    <t>AT902229</t>
  </si>
  <si>
    <t>Enstroga GmbH</t>
  </si>
  <si>
    <t>AT902169</t>
  </si>
  <si>
    <t>AT902099</t>
  </si>
  <si>
    <t>AT902149</t>
  </si>
  <si>
    <t>Verbund Thermal Power Gmbh &amp; Co KG</t>
  </si>
  <si>
    <t>25X-PROMGASSPA-W</t>
  </si>
  <si>
    <t>easy green energy GmbH &amp; Co KG LIDL</t>
  </si>
  <si>
    <t>AT902179</t>
  </si>
  <si>
    <t>AT902189</t>
  </si>
  <si>
    <t>LINZ NETZ GmbH</t>
  </si>
  <si>
    <t>Netz Burgenland GmbH</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</si>
  <si>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t>
    </r>
  </si>
  <si>
    <t>Gas-Netz</t>
  </si>
  <si>
    <t>(*) Speicherkundeneingabeart im Blatt "L" wählbar!</t>
  </si>
  <si>
    <t>(*) Versorger Eingabeart
im Blatt "L" wählbar!</t>
  </si>
  <si>
    <t>(*) Versorger Eingabeart im Blatt "L" wählbar!</t>
  </si>
  <si>
    <t>Spotty Smart Energy Partner GmbH</t>
  </si>
  <si>
    <t>AT902279</t>
  </si>
  <si>
    <t>Stadtwerke Augsburg Energie GmbH</t>
  </si>
  <si>
    <t>AT902249</t>
  </si>
  <si>
    <t>ALPHERG S.P.A.</t>
  </si>
  <si>
    <t>59X-ALPHERG-0--8</t>
  </si>
  <si>
    <t>BP Commodity Supply B.V.</t>
  </si>
  <si>
    <t>52X000000000067P</t>
  </si>
  <si>
    <t>Centrica Energy Trading A/S</t>
  </si>
  <si>
    <t>EDF Trading Markets (Ireland) Limited</t>
  </si>
  <si>
    <t>47X0000000002633</t>
  </si>
  <si>
    <t>Elektrizitätswerke Reutte AG</t>
  </si>
  <si>
    <t>European Energy Pooling BVBA</t>
  </si>
  <si>
    <t>21X0000000010873</t>
  </si>
  <si>
    <t>Ezpada AG</t>
  </si>
  <si>
    <t>Freepoint Commodities B.V.</t>
  </si>
  <si>
    <t>49X000000000036L</t>
  </si>
  <si>
    <t>Gazprom Marketing and Trading Switzerland AG</t>
  </si>
  <si>
    <t>12X-0000002017-P</t>
  </si>
  <si>
    <t>illwerke vkw AG</t>
  </si>
  <si>
    <t>Macquarie Products (Ireland) Limited</t>
  </si>
  <si>
    <t>48X0000000002222</t>
  </si>
  <si>
    <t>NET4GAS, s.r.o.</t>
  </si>
  <si>
    <t>21X000000001304L</t>
  </si>
  <si>
    <t>Repower AG</t>
  </si>
  <si>
    <t>12XRAETIA-E-H--D</t>
  </si>
  <si>
    <t>Shell Energy Europe BV</t>
  </si>
  <si>
    <t>21X000000001032S</t>
  </si>
  <si>
    <t>11XSWAUGSBURG--9</t>
  </si>
  <si>
    <t>Tinmar Energy SA</t>
  </si>
  <si>
    <t>30XROTINMAREN--M</t>
  </si>
  <si>
    <t>LINZ GAS Vertrieb GmbH &amp; Co KG</t>
  </si>
  <si>
    <r>
      <rPr>
        <b/>
        <sz val="10"/>
        <rFont val="Arial"/>
        <family val="2"/>
      </rPr>
      <t>Bitte ausfüllen, wenn keine Grenzkopplungspunkte / Übergabepunkte zum Ausland</t>
    </r>
    <r>
      <rPr>
        <sz val="10"/>
        <rFont val="Arial"/>
        <family val="2"/>
      </rPr>
      <t xml:space="preserve">
(Leermeldung Grenzkopplungspunkte)</t>
    </r>
  </si>
  <si>
    <t>BC-ENERGIAKERESKEDŐ KFT.</t>
  </si>
  <si>
    <t>15X-BC-ENERGIA-A</t>
  </si>
  <si>
    <r>
      <rPr>
        <b/>
        <sz val="10"/>
        <rFont val="Arial"/>
        <family val="2"/>
      </rPr>
      <t xml:space="preserve">Bitte ausfüllen, wenn keine Kundenbeschwerden </t>
    </r>
    <r>
      <rPr>
        <sz val="10"/>
        <rFont val="Arial"/>
        <family val="2"/>
      </rPr>
      <t>(Leermeldung )</t>
    </r>
  </si>
  <si>
    <r>
      <rPr>
        <b/>
        <sz val="10"/>
        <rFont val="Arial"/>
        <family val="2"/>
      </rPr>
      <t xml:space="preserve">Bitte ausfüllen, wenn keine Kundenanfragen </t>
    </r>
    <r>
      <rPr>
        <sz val="10"/>
        <rFont val="Arial"/>
        <family val="2"/>
      </rPr>
      <t>(Leermeldung )</t>
    </r>
  </si>
  <si>
    <r>
      <rPr>
        <b/>
        <sz val="10"/>
        <rFont val="Arial"/>
        <family val="2"/>
      </rPr>
      <t xml:space="preserve">Bitte ausfüllen, wenn keine Neuanschlüsse/Neuanlagen  </t>
    </r>
    <r>
      <rPr>
        <sz val="10"/>
        <rFont val="Arial"/>
        <family val="2"/>
      </rPr>
      <t>(Leermeldung )</t>
    </r>
  </si>
  <si>
    <r>
      <rPr>
        <b/>
        <sz val="10"/>
        <rFont val="Arial"/>
        <family val="2"/>
      </rPr>
      <t xml:space="preserve">Bitte ausfüllen, wenn keine durchgeführten Wartungs- und Reperaturdienste </t>
    </r>
    <r>
      <rPr>
        <sz val="10"/>
        <rFont val="Arial"/>
        <family val="2"/>
      </rPr>
      <t>(Leermeldung )</t>
    </r>
  </si>
  <si>
    <r>
      <rPr>
        <b/>
        <sz val="10"/>
        <rFont val="Arial"/>
        <family val="2"/>
      </rPr>
      <t>Jahreserhebung</t>
    </r>
    <r>
      <rPr>
        <sz val="10"/>
        <rFont val="Arial"/>
        <family val="2"/>
      </rPr>
      <t xml:space="preserve"> (Tabellenblätter </t>
    </r>
    <r>
      <rPr>
        <b/>
        <sz val="10"/>
        <rFont val="Arial"/>
        <family val="2"/>
      </rPr>
      <t>'JJ_**'</t>
    </r>
    <r>
      <rPr>
        <sz val="10"/>
        <rFont val="Arial"/>
        <family val="2"/>
      </rPr>
      <t>)</t>
    </r>
  </si>
  <si>
    <r>
      <rPr>
        <b/>
        <sz val="10"/>
        <rFont val="Arial"/>
        <family val="2"/>
      </rPr>
      <t>Halbjahreserhebung</t>
    </r>
    <r>
      <rPr>
        <sz val="10"/>
        <rFont val="Arial"/>
        <family val="2"/>
      </rPr>
      <t xml:space="preserve"> (Tabellenblatt </t>
    </r>
    <r>
      <rPr>
        <b/>
        <sz val="10"/>
        <rFont val="Arial"/>
        <family val="2"/>
      </rPr>
      <t>'HH_Preis'</t>
    </r>
    <r>
      <rPr>
        <sz val="10"/>
        <rFont val="Arial"/>
        <family val="2"/>
      </rPr>
      <t>)</t>
    </r>
  </si>
  <si>
    <r>
      <rPr>
        <b/>
        <sz val="10"/>
        <rFont val="Arial"/>
        <family val="2"/>
      </rPr>
      <t>Monatserhebung</t>
    </r>
    <r>
      <rPr>
        <sz val="10"/>
        <rFont val="Arial"/>
        <family val="2"/>
      </rPr>
      <t xml:space="preserve"> (Tabellenblätter </t>
    </r>
    <r>
      <rPr>
        <b/>
        <sz val="10"/>
        <rFont val="Arial"/>
        <family val="2"/>
      </rPr>
      <t>'MM_**'</t>
    </r>
    <r>
      <rPr>
        <sz val="10"/>
        <rFont val="Arial"/>
        <family val="2"/>
      </rPr>
      <t>)</t>
    </r>
  </si>
  <si>
    <t>Kontaktadresse:</t>
  </si>
  <si>
    <t>Datenübermittlung mittels Fileshare:</t>
  </si>
  <si>
    <t>https://statistics.e-control.at/</t>
  </si>
  <si>
    <t>Axpo Solutions AG</t>
  </si>
  <si>
    <t>AVIA Energy Austria GmbH</t>
  </si>
  <si>
    <t>AT902329</t>
  </si>
  <si>
    <t>E.ON Energiamegoldások Kft.</t>
  </si>
  <si>
    <t>39XEON-ENMEGOLDC</t>
  </si>
  <si>
    <t>EMEX Trade GmbH</t>
  </si>
  <si>
    <t>25X-EMEXTRADEGMC</t>
  </si>
  <si>
    <t>Energie AG Oberösterreich Vertrieb GmbH</t>
  </si>
  <si>
    <t>Energie AG Oberösterreich Vertrieb GmbH (sigi)</t>
  </si>
  <si>
    <t>ERU Europe GmbH</t>
  </si>
  <si>
    <t>25X-ERUEUROPEGM1</t>
  </si>
  <si>
    <t>ES FOR IN SE</t>
  </si>
  <si>
    <t>11XESFORIN-----H</t>
  </si>
  <si>
    <t>11XEZPADA------P</t>
  </si>
  <si>
    <t>First Energy AG</t>
  </si>
  <si>
    <t>AT902289</t>
  </si>
  <si>
    <t>IREN MERCATO SPA</t>
  </si>
  <si>
    <t>26X00000001321-F</t>
  </si>
  <si>
    <t>LITASCO SA</t>
  </si>
  <si>
    <t>59X-7-LITASCO-5Y</t>
  </si>
  <si>
    <t>MFT Energy A/S</t>
  </si>
  <si>
    <t>23X--161129-ME-L</t>
  </si>
  <si>
    <t>23X--150720-OE-1</t>
  </si>
  <si>
    <t>Stadtwerke Klagenfurt AG</t>
  </si>
  <si>
    <t>AT902299</t>
  </si>
  <si>
    <t>VERBUND Energy4Business GmbH</t>
  </si>
  <si>
    <t>25X-VNGAUSTRIAGL</t>
  </si>
  <si>
    <t>ZSE Energia, a.s.</t>
  </si>
  <si>
    <t>24XZSE---------Z</t>
  </si>
  <si>
    <t>GETEC ENERGIE GmbH</t>
  </si>
  <si>
    <t>Axpo Solution AG</t>
  </si>
  <si>
    <t>easy green energy GmbH &amp; Co KG (Unsere Wasserkraft)</t>
  </si>
  <si>
    <t>easy green energy GmbH &amp; Co KG (Drei Energie)</t>
  </si>
  <si>
    <t>AT902269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</si>
</sst>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1]_-;\-* #,##0.00\ [$€-1]_-;_-* &quot;-&quot;??\ [$€-1]_-"/>
    <numFmt numFmtId="165" formatCode="mmmm"/>
    <numFmt numFmtId="166" formatCode="#,##0\ "/>
    <numFmt numFmtId="167" formatCode="#,##0.000"/>
    <numFmt numFmtId="168" formatCode="_-[$€]\ * #,##0.00_-;\-[$€]\ * #,##0.00_-;_-[$€]\ * &quot;-&quot;??_-;_-@_-"/>
    <numFmt numFmtId="169" formatCode="#,##0,_)"/>
    <numFmt numFmtId="170" formatCode="#,##0.0"/>
    <numFmt numFmtId="171" formatCode="#,##0.0\ "/>
    <numFmt numFmtId="172" formatCode="#,##0.000\ \ "/>
    <numFmt numFmtId="173" formatCode="#,##0.000\ "/>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u/>
      <sz val="10"/>
      <color indexed="54"/>
      <name val="Arial"/>
      <family val="2"/>
    </font>
    <font>
      <sz val="10"/>
      <color indexed="10"/>
      <name val="Arial"/>
      <family val="2"/>
    </font>
    <font>
      <sz val="12"/>
      <name val="Arial"/>
      <family val="2"/>
    </font>
    <font>
      <sz val="10"/>
      <color indexed="63"/>
      <name val="Arial"/>
      <family val="2"/>
    </font>
    <font>
      <sz val="10"/>
      <color rgb="FFFF0000"/>
      <name val="Arial"/>
      <family val="2"/>
    </font>
    <font>
      <sz val="10"/>
      <color theme="0"/>
      <name val="Arial"/>
      <family val="2"/>
    </font>
    <font>
      <b/>
      <sz val="10"/>
      <color indexed="54"/>
      <name val="Arial"/>
      <family val="2"/>
    </font>
    <font>
      <sz val="11"/>
      <name val="Arial"/>
      <family val="2"/>
    </font>
    <font>
      <sz val="7"/>
      <name val="Arial"/>
      <family val="2"/>
    </font>
    <font>
      <u/>
      <sz val="10"/>
      <color theme="10"/>
      <name val="Arial"/>
      <family val="2"/>
    </font>
    <font>
      <sz val="10"/>
      <color indexed="54"/>
      <name val="Arial"/>
      <family val="2"/>
    </font>
    <font>
      <u/>
      <sz val="10"/>
      <color rgb="FFFF0000"/>
      <name val="Arial"/>
      <family val="2"/>
    </font>
  </fonts>
  <fills count="8">
    <fill>
      <patternFill patternType="none"/>
    </fill>
    <fill>
      <patternFill patternType="gray125"/>
    </fill>
    <fill>
      <patternFill patternType="solid">
        <fgColor rgb="FFFFFFCC"/>
      </patternFill>
    </fill>
    <fill>
      <patternFill patternType="solid">
        <fgColor theme="0" tint="-0.24994659260841701"/>
        <bgColor indexed="64"/>
      </patternFill>
    </fill>
    <fill>
      <patternFill patternType="solid">
        <fgColor theme="0" tint="-0.34998626667073579"/>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theme="1"/>
      </bottom>
      <diagonal/>
    </border>
  </borders>
  <cellStyleXfs count="1029">
    <xf numFmtId="0" fontId="0" fillId="0" borderId="0"/>
    <xf numFmtId="164" fontId="12" fillId="0" borderId="0" applyFont="0" applyFill="0" applyBorder="0" applyAlignment="0" applyProtection="0"/>
    <xf numFmtId="0" fontId="11"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2"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43" fontId="5" fillId="0" borderId="0" applyFont="0" applyFill="0" applyBorder="0" applyAlignment="0" applyProtection="0"/>
    <xf numFmtId="0" fontId="5" fillId="2" borderId="22" applyNumberFormat="0" applyFont="0" applyAlignment="0" applyProtection="0"/>
    <xf numFmtId="0" fontId="12" fillId="0" borderId="0"/>
    <xf numFmtId="0" fontId="6"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3" fillId="0" borderId="0"/>
    <xf numFmtId="168" fontId="6" fillId="0" borderId="0" applyFont="0" applyFill="0" applyBorder="0" applyAlignment="0" applyProtection="0"/>
    <xf numFmtId="0" fontId="6" fillId="0" borderId="0"/>
    <xf numFmtId="168" fontId="6" fillId="0" borderId="0" applyFont="0" applyFill="0" applyBorder="0" applyAlignment="0" applyProtection="0"/>
    <xf numFmtId="164" fontId="12"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169" fontId="22" fillId="0" borderId="0" applyFill="0" applyBorder="0" applyProtection="0"/>
    <xf numFmtId="0" fontId="11" fillId="0" borderId="0" applyNumberFormat="0" applyFill="0" applyBorder="0" applyAlignment="0" applyProtection="0">
      <alignment vertical="top"/>
      <protection locked="0"/>
    </xf>
    <xf numFmtId="0" fontId="23" fillId="0" borderId="0" applyNumberFormat="0" applyFill="0" applyBorder="0" applyAlignment="0" applyProtection="0"/>
    <xf numFmtId="0" fontId="6" fillId="0" borderId="0"/>
    <xf numFmtId="0" fontId="12" fillId="0" borderId="0"/>
    <xf numFmtId="0" fontId="12" fillId="0" borderId="0"/>
    <xf numFmtId="0" fontId="6" fillId="0" borderId="0"/>
    <xf numFmtId="0" fontId="12"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6"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16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9" fontId="6" fillId="0" borderId="0" applyFont="0" applyFill="0" applyBorder="0" applyAlignment="0" applyProtection="0"/>
    <xf numFmtId="0" fontId="6" fillId="0" borderId="0"/>
    <xf numFmtId="0" fontId="1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0" fontId="1" fillId="2"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66">
    <xf numFmtId="0" fontId="0" fillId="0" borderId="0" xfId="0"/>
    <xf numFmtId="49" fontId="8" fillId="0" borderId="0" xfId="3" applyNumberFormat="1" applyFont="1" applyAlignment="1" applyProtection="1">
      <alignment horizontal="right" vertical="center"/>
      <protection hidden="1"/>
    </xf>
    <xf numFmtId="0" fontId="7" fillId="0" borderId="0" xfId="3" applyFont="1" applyAlignment="1" applyProtection="1">
      <alignment vertical="center"/>
      <protection hidden="1"/>
    </xf>
    <xf numFmtId="0" fontId="6" fillId="0" borderId="0" xfId="3" applyAlignment="1" applyProtection="1">
      <alignment vertical="center"/>
      <protection hidden="1"/>
    </xf>
    <xf numFmtId="0" fontId="13" fillId="0" borderId="0" xfId="6" applyFont="1" applyAlignment="1" applyProtection="1">
      <alignment horizontal="left" indent="1"/>
      <protection hidden="1"/>
    </xf>
    <xf numFmtId="0" fontId="7" fillId="0" borderId="0" xfId="3" applyFont="1" applyAlignment="1" applyProtection="1">
      <alignment horizontal="left" vertical="center"/>
      <protection hidden="1"/>
    </xf>
    <xf numFmtId="0" fontId="17" fillId="0" borderId="0" xfId="3" applyFont="1" applyBorder="1" applyAlignment="1" applyProtection="1">
      <alignment vertical="center"/>
      <protection hidden="1"/>
    </xf>
    <xf numFmtId="0" fontId="17" fillId="0" borderId="0" xfId="3" applyFont="1" applyBorder="1" applyAlignment="1" applyProtection="1">
      <alignment horizontal="left" vertical="center"/>
      <protection hidden="1"/>
    </xf>
    <xf numFmtId="0" fontId="6" fillId="0" borderId="0" xfId="7" applyFont="1" applyAlignment="1" applyProtection="1">
      <alignment horizontal="left" indent="1"/>
      <protection hidden="1"/>
    </xf>
    <xf numFmtId="0" fontId="6" fillId="0" borderId="0" xfId="7" applyFont="1" applyAlignment="1" applyProtection="1">
      <alignment vertical="center"/>
      <protection hidden="1"/>
    </xf>
    <xf numFmtId="49" fontId="8" fillId="0" borderId="0" xfId="7" applyNumberFormat="1" applyFont="1" applyAlignment="1" applyProtection="1">
      <alignment horizontal="right" vertical="center"/>
      <protection hidden="1"/>
    </xf>
    <xf numFmtId="0" fontId="6" fillId="0" borderId="0" xfId="7" applyFont="1" applyProtection="1">
      <protection hidden="1"/>
    </xf>
    <xf numFmtId="0" fontId="6" fillId="0" borderId="0" xfId="7" applyFont="1" applyAlignment="1" applyProtection="1">
      <alignment horizontal="justify" vertical="top"/>
      <protection hidden="1"/>
    </xf>
    <xf numFmtId="0" fontId="6" fillId="0" borderId="0" xfId="7" applyFont="1" applyAlignment="1" applyProtection="1">
      <protection hidden="1"/>
    </xf>
    <xf numFmtId="0" fontId="6" fillId="0" borderId="0" xfId="7" applyFont="1" applyAlignment="1" applyProtection="1">
      <alignment vertical="center" wrapText="1"/>
      <protection hidden="1"/>
    </xf>
    <xf numFmtId="49" fontId="6" fillId="0" borderId="0" xfId="7" applyNumberFormat="1" applyFont="1" applyAlignment="1" applyProtection="1">
      <alignment vertical="center"/>
      <protection hidden="1"/>
    </xf>
    <xf numFmtId="0" fontId="6" fillId="0" borderId="0" xfId="7" applyNumberFormat="1" applyFont="1" applyAlignment="1" applyProtection="1">
      <alignment vertical="center"/>
      <protection hidden="1"/>
    </xf>
    <xf numFmtId="0" fontId="6" fillId="0" borderId="0" xfId="0" applyFont="1" applyBorder="1" applyAlignment="1" applyProtection="1">
      <alignment vertical="center"/>
      <protection hidden="1"/>
    </xf>
    <xf numFmtId="0" fontId="6" fillId="0" borderId="0" xfId="3" applyFont="1" applyBorder="1" applyAlignment="1" applyProtection="1">
      <alignment horizontal="left" vertical="center"/>
      <protection hidden="1"/>
    </xf>
    <xf numFmtId="0" fontId="6" fillId="0" borderId="0" xfId="3" applyFont="1" applyBorder="1" applyAlignment="1" applyProtection="1">
      <alignment vertical="center"/>
      <protection hidden="1"/>
    </xf>
    <xf numFmtId="0" fontId="19" fillId="0" borderId="0" xfId="0" applyFont="1" applyBorder="1" applyAlignment="1" applyProtection="1">
      <alignment vertical="center"/>
      <protection hidden="1"/>
    </xf>
    <xf numFmtId="0" fontId="13" fillId="0" borderId="0" xfId="3" applyFont="1" applyAlignment="1" applyProtection="1">
      <alignment horizontal="left" vertical="center" indent="1"/>
      <protection hidden="1"/>
    </xf>
    <xf numFmtId="0" fontId="6" fillId="0" borderId="0" xfId="7" applyFont="1" applyAlignment="1" applyProtection="1">
      <alignment horizontal="center" vertical="center"/>
      <protection hidden="1"/>
    </xf>
    <xf numFmtId="0" fontId="6" fillId="0" borderId="0" xfId="7" applyFont="1" applyFill="1" applyProtection="1">
      <protection hidden="1"/>
    </xf>
    <xf numFmtId="0" fontId="6" fillId="0" borderId="0" xfId="7" applyFont="1" applyAlignment="1" applyProtection="1">
      <alignment horizontal="center"/>
      <protection hidden="1"/>
    </xf>
    <xf numFmtId="0" fontId="10" fillId="0" borderId="0" xfId="3" applyFont="1" applyFill="1" applyAlignment="1" applyProtection="1">
      <alignment horizontal="left" vertical="center" indent="1"/>
      <protection hidden="1"/>
    </xf>
    <xf numFmtId="0" fontId="10" fillId="0" borderId="0" xfId="3" applyFont="1" applyAlignment="1" applyProtection="1">
      <alignment horizontal="right" vertical="center"/>
      <protection hidden="1"/>
    </xf>
    <xf numFmtId="0" fontId="20" fillId="0" borderId="0" xfId="3" applyFont="1" applyAlignment="1" applyProtection="1">
      <alignment horizontal="left" vertical="center"/>
      <protection hidden="1"/>
    </xf>
    <xf numFmtId="0" fontId="15" fillId="0" borderId="0" xfId="3" applyFont="1" applyAlignment="1" applyProtection="1">
      <alignment horizontal="left" vertical="center" indent="1"/>
      <protection hidden="1"/>
    </xf>
    <xf numFmtId="0" fontId="6" fillId="0" borderId="0" xfId="0" applyFont="1" applyAlignment="1" applyProtection="1">
      <alignment horizontal="left" indent="1"/>
      <protection hidden="1"/>
    </xf>
    <xf numFmtId="0" fontId="6" fillId="0" borderId="0" xfId="0" applyFont="1" applyProtection="1">
      <protection hidden="1"/>
    </xf>
    <xf numFmtId="0" fontId="6" fillId="0" borderId="0" xfId="0" applyFont="1" applyAlignment="1" applyProtection="1">
      <alignment horizontal="justify" vertical="top"/>
      <protection hidden="1"/>
    </xf>
    <xf numFmtId="0" fontId="6" fillId="0" borderId="0" xfId="0" applyFont="1" applyAlignment="1" applyProtection="1">
      <protection hidden="1"/>
    </xf>
    <xf numFmtId="0" fontId="6" fillId="0" borderId="0" xfId="0" applyFont="1" applyAlignment="1" applyProtection="1">
      <alignment vertical="center"/>
      <protection hidden="1"/>
    </xf>
    <xf numFmtId="0" fontId="6" fillId="0" borderId="0" xfId="7" applyFont="1" applyAlignment="1" applyProtection="1">
      <alignment horizontal="left"/>
      <protection hidden="1"/>
    </xf>
    <xf numFmtId="0" fontId="6" fillId="0" borderId="0" xfId="7" applyFont="1" applyAlignment="1" applyProtection="1">
      <alignment horizontal="left" vertical="center"/>
      <protection hidden="1"/>
    </xf>
    <xf numFmtId="0" fontId="6" fillId="0" borderId="0" xfId="10" applyFont="1" applyAlignment="1" applyProtection="1">
      <alignment horizontal="left" indent="1"/>
      <protection hidden="1"/>
    </xf>
    <xf numFmtId="0" fontId="6" fillId="0" borderId="0" xfId="10" applyFont="1" applyProtection="1">
      <protection hidden="1"/>
    </xf>
    <xf numFmtId="0" fontId="6" fillId="0" borderId="0" xfId="10" applyFont="1" applyAlignment="1" applyProtection="1">
      <alignment horizontal="justify" vertical="top"/>
      <protection hidden="1"/>
    </xf>
    <xf numFmtId="0" fontId="21" fillId="0" borderId="0" xfId="10" applyFont="1" applyProtection="1">
      <protection hidden="1"/>
    </xf>
    <xf numFmtId="0" fontId="6" fillId="0" borderId="0" xfId="0" applyFont="1" applyAlignment="1" applyProtection="1">
      <alignment vertical="center" wrapText="1"/>
      <protection hidden="1"/>
    </xf>
    <xf numFmtId="0" fontId="6" fillId="0" borderId="0" xfId="6" applyFont="1" applyProtection="1">
      <protection hidden="1"/>
    </xf>
    <xf numFmtId="0" fontId="6" fillId="0" borderId="0" xfId="0" applyFont="1" applyFill="1" applyProtection="1">
      <protection hidden="1"/>
    </xf>
    <xf numFmtId="0" fontId="6" fillId="0" borderId="0" xfId="7" applyFont="1" applyAlignment="1" applyProtection="1">
      <alignment vertical="center"/>
      <protection locked="0"/>
    </xf>
    <xf numFmtId="0" fontId="6" fillId="0" borderId="0" xfId="7" applyFont="1" applyFill="1" applyBorder="1" applyAlignment="1" applyProtection="1">
      <protection hidden="1"/>
    </xf>
    <xf numFmtId="0" fontId="6" fillId="0" borderId="0" xfId="7" applyFont="1" applyFill="1" applyBorder="1" applyAlignment="1" applyProtection="1">
      <alignment vertical="center"/>
      <protection hidden="1"/>
    </xf>
    <xf numFmtId="0" fontId="6" fillId="0" borderId="0" xfId="10" applyFont="1" applyAlignment="1" applyProtection="1">
      <alignment vertical="center"/>
      <protection hidden="1"/>
    </xf>
    <xf numFmtId="16" fontId="10" fillId="0" borderId="0" xfId="7" applyNumberFormat="1" applyFont="1" applyAlignment="1" applyProtection="1">
      <alignment horizontal="left" vertical="center"/>
      <protection hidden="1"/>
    </xf>
    <xf numFmtId="0" fontId="6" fillId="0" borderId="0" xfId="0" applyFont="1" applyAlignment="1" applyProtection="1">
      <alignment vertical="center" wrapText="1"/>
      <protection hidden="1"/>
    </xf>
    <xf numFmtId="0" fontId="18" fillId="0" borderId="0" xfId="3" applyFont="1" applyAlignment="1" applyProtection="1">
      <alignment horizontal="left" vertical="center" indent="1"/>
      <protection hidden="1"/>
    </xf>
    <xf numFmtId="165" fontId="9" fillId="4" borderId="11" xfId="3" applyNumberFormat="1" applyFont="1" applyFill="1" applyBorder="1" applyAlignment="1" applyProtection="1">
      <alignment horizontal="left" vertical="center" indent="1"/>
      <protection hidden="1"/>
    </xf>
    <xf numFmtId="165" fontId="9" fillId="4" borderId="4" xfId="3" applyNumberFormat="1" applyFont="1" applyFill="1" applyBorder="1" applyAlignment="1" applyProtection="1">
      <alignment horizontal="left" vertical="center" indent="1"/>
      <protection hidden="1"/>
    </xf>
    <xf numFmtId="165" fontId="7" fillId="3" borderId="4" xfId="3" applyNumberFormat="1" applyFont="1" applyFill="1" applyBorder="1" applyAlignment="1" applyProtection="1">
      <alignment horizontal="left" vertical="center" indent="1"/>
      <protection hidden="1"/>
    </xf>
    <xf numFmtId="0" fontId="16" fillId="3" borderId="4" xfId="0" applyFont="1" applyFill="1" applyBorder="1" applyAlignment="1" applyProtection="1">
      <alignment horizontal="left" indent="1"/>
      <protection hidden="1"/>
    </xf>
    <xf numFmtId="1" fontId="9" fillId="5" borderId="4" xfId="3" applyNumberFormat="1" applyFont="1" applyFill="1" applyBorder="1" applyAlignment="1" applyProtection="1">
      <alignment horizontal="left" vertical="center" indent="1"/>
      <protection locked="0"/>
    </xf>
    <xf numFmtId="0" fontId="9" fillId="5" borderId="4" xfId="0" applyFont="1" applyFill="1" applyBorder="1" applyAlignment="1" applyProtection="1">
      <alignment horizontal="left" vertical="center" wrapText="1" indent="1"/>
      <protection locked="0"/>
    </xf>
    <xf numFmtId="0" fontId="6" fillId="0" borderId="0" xfId="7" applyFont="1" applyProtection="1">
      <protection hidden="1"/>
    </xf>
    <xf numFmtId="0" fontId="6" fillId="0" borderId="0" xfId="7" applyFont="1" applyAlignment="1" applyProtection="1">
      <protection hidden="1"/>
    </xf>
    <xf numFmtId="0" fontId="13" fillId="0" borderId="0" xfId="7" applyFont="1" applyAlignment="1" applyProtection="1">
      <alignment horizontal="left" indent="1"/>
      <protection hidden="1"/>
    </xf>
    <xf numFmtId="0" fontId="6" fillId="0" borderId="0" xfId="7" applyFont="1" applyAlignment="1" applyProtection="1">
      <alignment vertical="center"/>
      <protection hidden="1"/>
    </xf>
    <xf numFmtId="0" fontId="6" fillId="0" borderId="0" xfId="7" applyFont="1" applyAlignment="1" applyProtection="1">
      <alignment horizontal="left" indent="1"/>
      <protection hidden="1"/>
    </xf>
    <xf numFmtId="0" fontId="6" fillId="0" borderId="0" xfId="7" applyFont="1" applyAlignment="1" applyProtection="1">
      <alignment horizontal="left" vertical="center" indent="1"/>
      <protection hidden="1"/>
    </xf>
    <xf numFmtId="165" fontId="6" fillId="3" borderId="4" xfId="7" applyNumberFormat="1" applyFont="1" applyFill="1" applyBorder="1" applyAlignment="1" applyProtection="1">
      <alignment horizontal="center" vertical="center" wrapText="1"/>
      <protection hidden="1"/>
    </xf>
    <xf numFmtId="0" fontId="6" fillId="3" borderId="12" xfId="7" applyFont="1" applyFill="1" applyBorder="1" applyAlignment="1" applyProtection="1">
      <alignment horizontal="center" vertical="center" wrapText="1"/>
      <protection hidden="1"/>
    </xf>
    <xf numFmtId="1" fontId="9" fillId="4" borderId="4" xfId="7" applyNumberFormat="1" applyFont="1" applyFill="1" applyBorder="1" applyAlignment="1" applyProtection="1">
      <alignment horizontal="left" vertical="center" indent="1"/>
      <protection hidden="1"/>
    </xf>
    <xf numFmtId="3" fontId="6" fillId="5" borderId="4" xfId="7" applyNumberFormat="1" applyFont="1" applyFill="1" applyBorder="1" applyAlignment="1" applyProtection="1">
      <alignment horizontal="left" vertical="center" wrapText="1" indent="1"/>
      <protection locked="0"/>
    </xf>
    <xf numFmtId="0" fontId="6" fillId="3" borderId="24" xfId="9" applyFont="1" applyFill="1" applyBorder="1" applyAlignment="1" applyProtection="1">
      <alignment horizontal="left" vertical="center" indent="1"/>
      <protection hidden="1"/>
    </xf>
    <xf numFmtId="0" fontId="6" fillId="3" borderId="5" xfId="9" applyFont="1" applyFill="1" applyBorder="1" applyAlignment="1" applyProtection="1">
      <alignment horizontal="left" vertical="center" indent="1"/>
      <protection hidden="1"/>
    </xf>
    <xf numFmtId="0" fontId="6" fillId="3" borderId="4" xfId="7" applyFont="1" applyFill="1" applyBorder="1" applyAlignment="1" applyProtection="1">
      <alignment horizontal="center" vertical="center" wrapText="1"/>
      <protection hidden="1"/>
    </xf>
    <xf numFmtId="0" fontId="6" fillId="3" borderId="4" xfId="7" applyNumberFormat="1" applyFont="1" applyFill="1" applyBorder="1" applyAlignment="1" applyProtection="1">
      <alignment horizontal="center" vertical="center" wrapText="1"/>
      <protection hidden="1"/>
    </xf>
    <xf numFmtId="0" fontId="6" fillId="3" borderId="4" xfId="10" applyFont="1" applyFill="1" applyBorder="1" applyAlignment="1" applyProtection="1">
      <alignment horizontal="center" vertical="center"/>
      <protection hidden="1"/>
    </xf>
    <xf numFmtId="49" fontId="6" fillId="3" borderId="4" xfId="7" applyNumberFormat="1" applyFont="1" applyFill="1" applyBorder="1" applyAlignment="1" applyProtection="1">
      <alignment horizontal="left" vertical="center" wrapText="1" indent="1"/>
      <protection hidden="1"/>
    </xf>
    <xf numFmtId="49" fontId="6" fillId="3" borderId="4" xfId="7" applyNumberFormat="1" applyFont="1" applyFill="1" applyBorder="1" applyAlignment="1" applyProtection="1">
      <alignment horizontal="left" vertical="center" indent="1"/>
      <protection hidden="1"/>
    </xf>
    <xf numFmtId="0" fontId="6" fillId="3" borderId="12" xfId="7" applyFont="1" applyFill="1" applyBorder="1" applyAlignment="1" applyProtection="1">
      <alignment horizontal="left" vertical="center" indent="1"/>
      <protection hidden="1"/>
    </xf>
    <xf numFmtId="0" fontId="6" fillId="3" borderId="27" xfId="7" applyFont="1" applyFill="1" applyBorder="1" applyAlignment="1" applyProtection="1">
      <alignment horizontal="left" vertical="center" indent="1"/>
      <protection hidden="1"/>
    </xf>
    <xf numFmtId="0" fontId="6" fillId="3" borderId="26" xfId="7" applyFont="1" applyFill="1" applyBorder="1" applyAlignment="1" applyProtection="1">
      <alignment horizontal="left" vertical="center" indent="1"/>
      <protection hidden="1"/>
    </xf>
    <xf numFmtId="166" fontId="6" fillId="5" borderId="12" xfId="7" applyNumberFormat="1" applyFont="1" applyFill="1" applyBorder="1" applyAlignment="1" applyProtection="1">
      <alignment vertical="center"/>
      <protection locked="0"/>
    </xf>
    <xf numFmtId="166" fontId="6" fillId="5" borderId="26" xfId="7" applyNumberFormat="1" applyFont="1" applyFill="1" applyBorder="1" applyAlignment="1" applyProtection="1">
      <alignment vertical="center"/>
      <protection locked="0"/>
    </xf>
    <xf numFmtId="166" fontId="6" fillId="5" borderId="27" xfId="7" applyNumberFormat="1" applyFont="1" applyFill="1" applyBorder="1" applyAlignment="1" applyProtection="1">
      <alignment vertical="center"/>
      <protection locked="0"/>
    </xf>
    <xf numFmtId="0" fontId="6" fillId="3" borderId="12" xfId="9" applyFont="1" applyFill="1" applyBorder="1" applyAlignment="1" applyProtection="1">
      <alignment horizontal="left" vertical="center" indent="1"/>
      <protection hidden="1"/>
    </xf>
    <xf numFmtId="0" fontId="6" fillId="3" borderId="26" xfId="9" applyFont="1" applyFill="1" applyBorder="1" applyAlignment="1" applyProtection="1">
      <alignment horizontal="left" vertical="center" indent="1"/>
      <protection hidden="1"/>
    </xf>
    <xf numFmtId="0" fontId="6" fillId="3" borderId="27" xfId="9" applyFont="1" applyFill="1" applyBorder="1" applyAlignment="1" applyProtection="1">
      <alignment horizontal="left" vertical="center" indent="1"/>
      <protection hidden="1"/>
    </xf>
    <xf numFmtId="0" fontId="6" fillId="3" borderId="12" xfId="7" applyFont="1" applyFill="1" applyBorder="1" applyAlignment="1" applyProtection="1">
      <alignment horizontal="left" vertical="center" wrapText="1" indent="1"/>
      <protection hidden="1"/>
    </xf>
    <xf numFmtId="2" fontId="6" fillId="5" borderId="26" xfId="7" applyNumberFormat="1" applyFont="1" applyFill="1" applyBorder="1" applyAlignment="1" applyProtection="1">
      <alignment horizontal="left" vertical="center" indent="1"/>
      <protection locked="0"/>
    </xf>
    <xf numFmtId="0" fontId="6" fillId="3" borderId="27" xfId="7" applyFont="1" applyFill="1" applyBorder="1" applyAlignment="1" applyProtection="1">
      <alignment horizontal="center" vertical="center" wrapText="1"/>
      <protection hidden="1"/>
    </xf>
    <xf numFmtId="166" fontId="6" fillId="0" borderId="0" xfId="7" applyNumberFormat="1" applyFont="1" applyAlignment="1" applyProtection="1">
      <alignment vertical="center"/>
      <protection hidden="1"/>
    </xf>
    <xf numFmtId="166" fontId="6" fillId="0" borderId="0" xfId="7" applyNumberFormat="1" applyFont="1" applyAlignment="1" applyProtection="1">
      <protection hidden="1"/>
    </xf>
    <xf numFmtId="166" fontId="6" fillId="3" borderId="4" xfId="7" applyNumberFormat="1" applyFont="1" applyFill="1" applyBorder="1" applyAlignment="1" applyProtection="1">
      <alignment horizontal="center" vertical="center"/>
      <protection hidden="1"/>
    </xf>
    <xf numFmtId="166" fontId="6" fillId="3" borderId="12" xfId="7" applyNumberFormat="1" applyFont="1" applyFill="1" applyBorder="1" applyAlignment="1" applyProtection="1">
      <alignment vertical="center"/>
      <protection hidden="1"/>
    </xf>
    <xf numFmtId="166" fontId="6" fillId="3" borderId="27" xfId="7" applyNumberFormat="1" applyFont="1" applyFill="1" applyBorder="1" applyAlignment="1" applyProtection="1">
      <alignment vertical="center"/>
      <protection hidden="1"/>
    </xf>
    <xf numFmtId="166" fontId="18" fillId="0" borderId="0" xfId="7" applyNumberFormat="1" applyFont="1" applyAlignment="1" applyProtection="1">
      <alignment vertical="center"/>
      <protection hidden="1"/>
    </xf>
    <xf numFmtId="166" fontId="6" fillId="3" borderId="12" xfId="7" applyNumberFormat="1" applyFont="1" applyFill="1" applyBorder="1" applyAlignment="1" applyProtection="1">
      <alignment horizontal="right" vertical="center"/>
      <protection hidden="1"/>
    </xf>
    <xf numFmtId="166" fontId="6" fillId="3" borderId="27" xfId="7" applyNumberFormat="1" applyFont="1" applyFill="1" applyBorder="1" applyAlignment="1" applyProtection="1">
      <alignment horizontal="right" vertical="center"/>
      <protection hidden="1"/>
    </xf>
    <xf numFmtId="166" fontId="6" fillId="3" borderId="4" xfId="9" applyNumberFormat="1" applyFont="1" applyFill="1" applyBorder="1" applyAlignment="1" applyProtection="1">
      <alignment horizontal="right" vertical="center"/>
      <protection hidden="1"/>
    </xf>
    <xf numFmtId="0" fontId="19" fillId="0" borderId="0" xfId="7" applyFont="1" applyProtection="1">
      <protection hidden="1"/>
    </xf>
    <xf numFmtId="0" fontId="19" fillId="0" borderId="0" xfId="0" applyFont="1" applyAlignment="1" applyProtection="1">
      <alignment vertical="center"/>
      <protection hidden="1"/>
    </xf>
    <xf numFmtId="171" fontId="6" fillId="5" borderId="12" xfId="7" applyNumberFormat="1" applyFont="1" applyFill="1" applyBorder="1" applyAlignment="1" applyProtection="1">
      <alignment vertical="center"/>
      <protection locked="0"/>
    </xf>
    <xf numFmtId="171" fontId="6" fillId="5" borderId="26" xfId="7" applyNumberFormat="1" applyFont="1" applyFill="1" applyBorder="1" applyAlignment="1" applyProtection="1">
      <alignment vertical="center"/>
      <protection locked="0"/>
    </xf>
    <xf numFmtId="0" fontId="18" fillId="0" borderId="0" xfId="0" applyFont="1" applyAlignment="1" applyProtection="1">
      <alignment horizontal="right" vertical="center"/>
      <protection hidden="1"/>
    </xf>
    <xf numFmtId="172" fontId="6" fillId="5" borderId="12" xfId="0" applyNumberFormat="1" applyFont="1" applyFill="1" applyBorder="1" applyAlignment="1" applyProtection="1">
      <alignment vertical="center"/>
      <protection locked="0"/>
    </xf>
    <xf numFmtId="172" fontId="6" fillId="5" borderId="26" xfId="0" applyNumberFormat="1" applyFont="1" applyFill="1" applyBorder="1" applyAlignment="1" applyProtection="1">
      <alignment vertical="center"/>
      <protection locked="0"/>
    </xf>
    <xf numFmtId="172" fontId="6" fillId="5" borderId="27" xfId="0" applyNumberFormat="1" applyFont="1" applyFill="1" applyBorder="1" applyAlignment="1" applyProtection="1">
      <alignment vertical="center"/>
      <protection locked="0"/>
    </xf>
    <xf numFmtId="172" fontId="6" fillId="5" borderId="11" xfId="0" applyNumberFormat="1" applyFont="1" applyFill="1" applyBorder="1" applyAlignment="1" applyProtection="1">
      <alignment vertical="center"/>
      <protection locked="0"/>
    </xf>
    <xf numFmtId="0" fontId="7" fillId="3" borderId="12" xfId="3" applyFont="1" applyFill="1" applyBorder="1" applyAlignment="1" applyProtection="1">
      <alignment horizontal="left" vertical="center" wrapText="1" indent="1"/>
      <protection hidden="1"/>
    </xf>
    <xf numFmtId="49" fontId="6" fillId="5" borderId="12" xfId="3" applyNumberFormat="1" applyFont="1" applyFill="1" applyBorder="1" applyAlignment="1" applyProtection="1">
      <alignment horizontal="left" vertical="center" indent="1"/>
      <protection locked="0"/>
    </xf>
    <xf numFmtId="0" fontId="7" fillId="3" borderId="26" xfId="3" applyFont="1" applyFill="1" applyBorder="1" applyAlignment="1" applyProtection="1">
      <alignment horizontal="left" vertical="center" wrapText="1" indent="1"/>
      <protection hidden="1"/>
    </xf>
    <xf numFmtId="49" fontId="6" fillId="5" borderId="26" xfId="3" applyNumberFormat="1" applyFont="1" applyFill="1" applyBorder="1" applyAlignment="1" applyProtection="1">
      <alignment horizontal="left" vertical="center" indent="1"/>
      <protection locked="0"/>
    </xf>
    <xf numFmtId="0" fontId="7" fillId="3" borderId="27" xfId="3" applyFont="1" applyFill="1" applyBorder="1" applyAlignment="1" applyProtection="1">
      <alignment horizontal="left" vertical="center" wrapText="1" indent="1"/>
      <protection hidden="1"/>
    </xf>
    <xf numFmtId="49" fontId="11" fillId="5" borderId="27" xfId="2" applyNumberFormat="1" applyFont="1" applyFill="1" applyBorder="1" applyAlignment="1" applyProtection="1">
      <alignment horizontal="left" vertical="center" indent="1"/>
      <protection locked="0"/>
    </xf>
    <xf numFmtId="3" fontId="6" fillId="5" borderId="12" xfId="7" applyNumberFormat="1" applyFont="1" applyFill="1" applyBorder="1" applyAlignment="1" applyProtection="1">
      <alignment horizontal="center" vertical="center"/>
      <protection locked="0"/>
    </xf>
    <xf numFmtId="170" fontId="6" fillId="5" borderId="12" xfId="7" applyNumberFormat="1" applyFont="1" applyFill="1" applyBorder="1" applyAlignment="1" applyProtection="1">
      <alignment horizontal="right" vertical="center"/>
      <protection locked="0"/>
    </xf>
    <xf numFmtId="3" fontId="6" fillId="5" borderId="26" xfId="7" applyNumberFormat="1" applyFont="1" applyFill="1" applyBorder="1" applyAlignment="1" applyProtection="1">
      <alignment horizontal="center" vertical="center"/>
      <protection locked="0"/>
    </xf>
    <xf numFmtId="170" fontId="6" fillId="5" borderId="26" xfId="7" applyNumberFormat="1" applyFont="1" applyFill="1" applyBorder="1" applyAlignment="1" applyProtection="1">
      <alignment horizontal="right" vertical="center"/>
      <protection locked="0"/>
    </xf>
    <xf numFmtId="3" fontId="6" fillId="5" borderId="27" xfId="7" applyNumberFormat="1" applyFont="1" applyFill="1" applyBorder="1" applyAlignment="1" applyProtection="1">
      <alignment horizontal="center" vertical="center"/>
      <protection locked="0"/>
    </xf>
    <xf numFmtId="170" fontId="6" fillId="5" borderId="27" xfId="7" applyNumberFormat="1" applyFont="1" applyFill="1" applyBorder="1" applyAlignment="1" applyProtection="1">
      <alignment horizontal="right" vertical="center"/>
      <protection locked="0"/>
    </xf>
    <xf numFmtId="0" fontId="6" fillId="3" borderId="28" xfId="9" applyFont="1" applyFill="1" applyBorder="1" applyAlignment="1" applyProtection="1">
      <alignment horizontal="left" vertical="center" indent="1"/>
      <protection hidden="1"/>
    </xf>
    <xf numFmtId="166" fontId="6" fillId="5" borderId="12" xfId="9" applyNumberFormat="1" applyFont="1" applyFill="1" applyBorder="1" applyAlignment="1" applyProtection="1">
      <alignment horizontal="right" vertical="center"/>
      <protection locked="0"/>
    </xf>
    <xf numFmtId="166" fontId="6" fillId="3" borderId="12" xfId="9" applyNumberFormat="1" applyFont="1" applyFill="1" applyBorder="1" applyAlignment="1" applyProtection="1">
      <alignment horizontal="right" vertical="center"/>
      <protection hidden="1"/>
    </xf>
    <xf numFmtId="0" fontId="6" fillId="3" borderId="30" xfId="9" applyFont="1" applyFill="1" applyBorder="1" applyAlignment="1" applyProtection="1">
      <alignment horizontal="left" vertical="center" indent="1"/>
      <protection hidden="1"/>
    </xf>
    <xf numFmtId="166" fontId="6" fillId="5" borderId="26" xfId="9" applyNumberFormat="1" applyFont="1" applyFill="1" applyBorder="1" applyAlignment="1" applyProtection="1">
      <alignment horizontal="right" vertical="center"/>
      <protection locked="0"/>
    </xf>
    <xf numFmtId="166" fontId="6" fillId="3" borderId="26" xfId="9" applyNumberFormat="1" applyFont="1" applyFill="1" applyBorder="1" applyAlignment="1" applyProtection="1">
      <alignment horizontal="right" vertical="center"/>
      <protection hidden="1"/>
    </xf>
    <xf numFmtId="0" fontId="6" fillId="3" borderId="29" xfId="9" applyFont="1" applyFill="1" applyBorder="1" applyAlignment="1" applyProtection="1">
      <alignment horizontal="left" vertical="center" indent="1"/>
      <protection hidden="1"/>
    </xf>
    <xf numFmtId="166" fontId="6" fillId="5" borderId="27" xfId="9" applyNumberFormat="1" applyFont="1" applyFill="1" applyBorder="1" applyAlignment="1" applyProtection="1">
      <alignment horizontal="right" vertical="center"/>
      <protection locked="0"/>
    </xf>
    <xf numFmtId="166" fontId="6" fillId="3" borderId="27" xfId="9" applyNumberFormat="1" applyFont="1" applyFill="1" applyBorder="1" applyAlignment="1" applyProtection="1">
      <alignment horizontal="right" vertical="center"/>
      <protection hidden="1"/>
    </xf>
    <xf numFmtId="172" fontId="6" fillId="5" borderId="12" xfId="9" applyNumberFormat="1" applyFont="1" applyFill="1" applyBorder="1" applyAlignment="1" applyProtection="1">
      <alignment horizontal="right" vertical="center"/>
      <protection locked="0"/>
    </xf>
    <xf numFmtId="172" fontId="6" fillId="5" borderId="26" xfId="9" applyNumberFormat="1" applyFont="1" applyFill="1" applyBorder="1" applyAlignment="1" applyProtection="1">
      <alignment horizontal="right" vertical="center"/>
      <protection locked="0"/>
    </xf>
    <xf numFmtId="172" fontId="6" fillId="5" borderId="27" xfId="9" applyNumberFormat="1" applyFont="1" applyFill="1" applyBorder="1" applyAlignment="1" applyProtection="1">
      <alignment horizontal="right" vertical="center"/>
      <protection locked="0"/>
    </xf>
    <xf numFmtId="172" fontId="6" fillId="5" borderId="25" xfId="9" applyNumberFormat="1" applyFont="1" applyFill="1" applyBorder="1" applyAlignment="1" applyProtection="1">
      <alignment horizontal="right" vertical="center"/>
      <protection locked="0"/>
    </xf>
    <xf numFmtId="172" fontId="6" fillId="5" borderId="4" xfId="9" applyNumberFormat="1" applyFont="1" applyFill="1" applyBorder="1" applyAlignment="1" applyProtection="1">
      <alignment horizontal="right" vertical="center"/>
      <protection locked="0"/>
    </xf>
    <xf numFmtId="166" fontId="6" fillId="5" borderId="12" xfId="7" applyNumberFormat="1" applyFont="1" applyFill="1" applyBorder="1" applyAlignment="1" applyProtection="1">
      <alignment horizontal="right" vertical="center"/>
      <protection locked="0"/>
    </xf>
    <xf numFmtId="166" fontId="6" fillId="5" borderId="27" xfId="7" applyNumberFormat="1" applyFont="1" applyFill="1" applyBorder="1" applyAlignment="1" applyProtection="1">
      <alignment horizontal="right" vertical="center"/>
      <protection locked="0"/>
    </xf>
    <xf numFmtId="0" fontId="6" fillId="3" borderId="11" xfId="7" applyNumberFormat="1" applyFont="1" applyFill="1" applyBorder="1" applyAlignment="1" applyProtection="1">
      <alignment horizontal="center" vertical="center" wrapText="1"/>
      <protection hidden="1"/>
    </xf>
    <xf numFmtId="0" fontId="6" fillId="0" borderId="0" xfId="7" applyFont="1" applyProtection="1">
      <protection hidden="1"/>
    </xf>
    <xf numFmtId="0" fontId="6" fillId="0" borderId="0" xfId="7" applyFont="1" applyAlignment="1" applyProtection="1">
      <alignment vertical="center"/>
      <protection hidden="1"/>
    </xf>
    <xf numFmtId="0" fontId="18" fillId="0" borderId="0" xfId="7" applyFont="1" applyAlignment="1" applyProtection="1">
      <alignment vertical="center"/>
      <protection hidden="1"/>
    </xf>
    <xf numFmtId="166" fontId="6" fillId="3" borderId="4" xfId="7" applyNumberFormat="1" applyFont="1" applyFill="1" applyBorder="1" applyAlignment="1" applyProtection="1">
      <alignment vertical="center"/>
      <protection hidden="1"/>
    </xf>
    <xf numFmtId="166" fontId="6" fillId="3" borderId="26" xfId="7" applyNumberFormat="1" applyFont="1" applyFill="1" applyBorder="1" applyAlignment="1" applyProtection="1">
      <alignment vertical="center"/>
      <protection hidden="1"/>
    </xf>
    <xf numFmtId="3" fontId="6" fillId="3" borderId="4" xfId="7" applyNumberFormat="1" applyFont="1" applyFill="1" applyBorder="1" applyAlignment="1" applyProtection="1">
      <alignment horizontal="right" vertical="center" indent="1"/>
      <protection hidden="1"/>
    </xf>
    <xf numFmtId="3" fontId="6" fillId="0" borderId="0" xfId="7" applyNumberFormat="1" applyFont="1" applyProtection="1">
      <protection hidden="1"/>
    </xf>
    <xf numFmtId="3" fontId="6" fillId="3" borderId="12" xfId="7" applyNumberFormat="1" applyFont="1" applyFill="1" applyBorder="1" applyAlignment="1" applyProtection="1">
      <alignment horizontal="right" vertical="center" indent="1"/>
      <protection hidden="1"/>
    </xf>
    <xf numFmtId="2" fontId="18" fillId="0" borderId="0" xfId="7" applyNumberFormat="1" applyFont="1" applyAlignment="1" applyProtection="1">
      <alignment vertical="center"/>
      <protection hidden="1"/>
    </xf>
    <xf numFmtId="0" fontId="18" fillId="0" borderId="0" xfId="7" applyFont="1" applyAlignment="1" applyProtection="1">
      <alignment horizontal="right" vertical="center"/>
      <protection hidden="1"/>
    </xf>
    <xf numFmtId="0" fontId="6" fillId="3" borderId="4" xfId="9" applyFont="1" applyFill="1" applyBorder="1" applyAlignment="1" applyProtection="1">
      <alignment horizontal="center" vertical="center" wrapText="1"/>
      <protection hidden="1"/>
    </xf>
    <xf numFmtId="0" fontId="6" fillId="3" borderId="4" xfId="10" applyFont="1" applyFill="1" applyBorder="1" applyAlignment="1" applyProtection="1">
      <alignment horizontal="center" vertical="center" wrapText="1"/>
      <protection hidden="1"/>
    </xf>
    <xf numFmtId="0" fontId="6" fillId="3" borderId="10" xfId="7" applyNumberFormat="1" applyFont="1" applyFill="1" applyBorder="1" applyAlignment="1" applyProtection="1">
      <alignment horizontal="center" vertical="center" wrapText="1"/>
      <protection hidden="1"/>
    </xf>
    <xf numFmtId="166" fontId="0" fillId="0" borderId="0" xfId="0" applyNumberFormat="1" applyAlignment="1" applyProtection="1">
      <alignment vertical="center"/>
      <protection hidden="1"/>
    </xf>
    <xf numFmtId="0" fontId="6" fillId="3" borderId="6" xfId="9" applyFont="1" applyFill="1" applyBorder="1" applyAlignment="1" applyProtection="1">
      <alignment horizontal="left" vertical="center" indent="1"/>
      <protection hidden="1"/>
    </xf>
    <xf numFmtId="0" fontId="6" fillId="3" borderId="20" xfId="9" applyFont="1" applyFill="1" applyBorder="1" applyAlignment="1" applyProtection="1">
      <alignment horizontal="left" vertical="center" indent="1"/>
      <protection hidden="1"/>
    </xf>
    <xf numFmtId="166" fontId="6" fillId="3" borderId="9" xfId="9" applyNumberFormat="1" applyFont="1" applyFill="1" applyBorder="1" applyAlignment="1" applyProtection="1">
      <alignment horizontal="right" vertical="center"/>
      <protection hidden="1"/>
    </xf>
    <xf numFmtId="166" fontId="6" fillId="3" borderId="11" xfId="9" applyNumberFormat="1" applyFont="1" applyFill="1" applyBorder="1" applyAlignment="1" applyProtection="1">
      <alignment horizontal="right" vertical="center"/>
      <protection hidden="1"/>
    </xf>
    <xf numFmtId="166" fontId="6" fillId="0" borderId="0" xfId="0" applyNumberFormat="1" applyFont="1" applyAlignment="1" applyProtection="1">
      <alignment vertical="center"/>
      <protection hidden="1"/>
    </xf>
    <xf numFmtId="0" fontId="18" fillId="0" borderId="0" xfId="7" applyFont="1" applyProtection="1">
      <protection hidden="1"/>
    </xf>
    <xf numFmtId="0" fontId="6" fillId="0" borderId="0" xfId="9" applyFont="1" applyAlignment="1" applyProtection="1">
      <alignment vertical="center"/>
      <protection hidden="1"/>
    </xf>
    <xf numFmtId="0" fontId="18" fillId="0" borderId="0" xfId="0" applyFont="1" applyAlignment="1" applyProtection="1">
      <alignment horizontal="right"/>
      <protection hidden="1"/>
    </xf>
    <xf numFmtId="1" fontId="9" fillId="4" borderId="5" xfId="7" applyNumberFormat="1" applyFont="1" applyFill="1" applyBorder="1" applyAlignment="1" applyProtection="1">
      <alignment horizontal="left" vertical="center" indent="1"/>
      <protection hidden="1"/>
    </xf>
    <xf numFmtId="1" fontId="9" fillId="4" borderId="6" xfId="7" applyNumberFormat="1" applyFont="1" applyFill="1" applyBorder="1" applyAlignment="1" applyProtection="1">
      <alignment horizontal="left" vertical="center" indent="1"/>
      <protection hidden="1"/>
    </xf>
    <xf numFmtId="1" fontId="9" fillId="4" borderId="8" xfId="7" applyNumberFormat="1" applyFont="1" applyFill="1" applyBorder="1" applyAlignment="1" applyProtection="1">
      <alignment horizontal="left" vertical="center" indent="1"/>
      <protection hidden="1"/>
    </xf>
    <xf numFmtId="3" fontId="6" fillId="5" borderId="10" xfId="7" applyNumberFormat="1" applyFont="1" applyFill="1" applyBorder="1" applyAlignment="1" applyProtection="1">
      <alignment horizontal="left" vertical="center" indent="1"/>
      <protection locked="0"/>
    </xf>
    <xf numFmtId="3" fontId="6" fillId="5" borderId="26" xfId="7" applyNumberFormat="1" applyFont="1" applyFill="1" applyBorder="1" applyAlignment="1" applyProtection="1">
      <alignment horizontal="left" vertical="center" indent="1"/>
      <protection locked="0"/>
    </xf>
    <xf numFmtId="3" fontId="6" fillId="5" borderId="27" xfId="7" applyNumberFormat="1" applyFont="1" applyFill="1" applyBorder="1" applyAlignment="1" applyProtection="1">
      <alignment horizontal="left" vertical="center" indent="1"/>
      <protection locked="0"/>
    </xf>
    <xf numFmtId="3" fontId="6" fillId="5" borderId="31" xfId="7" applyNumberFormat="1" applyFont="1" applyFill="1" applyBorder="1" applyAlignment="1" applyProtection="1">
      <alignment horizontal="left" vertical="center" indent="1"/>
      <protection locked="0"/>
    </xf>
    <xf numFmtId="170" fontId="6" fillId="5" borderId="12" xfId="7" applyNumberFormat="1" applyFont="1" applyFill="1" applyBorder="1" applyAlignment="1" applyProtection="1">
      <alignment horizontal="right" vertical="center" wrapText="1"/>
      <protection locked="0"/>
    </xf>
    <xf numFmtId="170" fontId="6" fillId="5" borderId="4" xfId="7" applyNumberFormat="1" applyFont="1" applyFill="1" applyBorder="1" applyAlignment="1" applyProtection="1">
      <alignment horizontal="right" vertical="center"/>
      <protection locked="0"/>
    </xf>
    <xf numFmtId="170" fontId="6" fillId="5" borderId="4" xfId="7" applyNumberFormat="1" applyFont="1" applyFill="1" applyBorder="1" applyAlignment="1" applyProtection="1">
      <alignment vertical="center"/>
      <protection locked="0"/>
    </xf>
    <xf numFmtId="170" fontId="6" fillId="3" borderId="12" xfId="7" applyNumberFormat="1" applyFont="1" applyFill="1" applyBorder="1" applyAlignment="1" applyProtection="1">
      <alignment horizontal="right" vertical="center" wrapText="1"/>
      <protection hidden="1"/>
    </xf>
    <xf numFmtId="170" fontId="6" fillId="3" borderId="12" xfId="7" applyNumberFormat="1" applyFont="1" applyFill="1" applyBorder="1" applyAlignment="1" applyProtection="1">
      <alignment horizontal="right" vertical="center"/>
      <protection hidden="1"/>
    </xf>
    <xf numFmtId="170" fontId="6" fillId="3" borderId="27" xfId="7" applyNumberFormat="1" applyFont="1" applyFill="1" applyBorder="1" applyAlignment="1" applyProtection="1">
      <alignment horizontal="right" vertical="center"/>
      <protection hidden="1"/>
    </xf>
    <xf numFmtId="170" fontId="6" fillId="3" borderId="4" xfId="7" applyNumberFormat="1" applyFont="1" applyFill="1" applyBorder="1" applyAlignment="1" applyProtection="1">
      <alignment horizontal="right" vertical="center"/>
      <protection hidden="1"/>
    </xf>
    <xf numFmtId="170" fontId="6" fillId="3" borderId="26" xfId="7" applyNumberFormat="1" applyFont="1" applyFill="1" applyBorder="1" applyAlignment="1" applyProtection="1">
      <alignment horizontal="right" vertical="center"/>
      <protection hidden="1"/>
    </xf>
    <xf numFmtId="170" fontId="6" fillId="3" borderId="7" xfId="7" applyNumberFormat="1" applyFont="1" applyFill="1" applyBorder="1" applyAlignment="1" applyProtection="1">
      <alignment vertical="center"/>
      <protection hidden="1"/>
    </xf>
    <xf numFmtId="166" fontId="6" fillId="5" borderId="26" xfId="7" applyNumberFormat="1" applyFont="1" applyFill="1" applyBorder="1" applyAlignment="1" applyProtection="1">
      <alignment horizontal="right" vertical="center"/>
      <protection locked="0"/>
    </xf>
    <xf numFmtId="166" fontId="6" fillId="3" borderId="12" xfId="9" applyNumberFormat="1" applyFont="1" applyFill="1" applyBorder="1" applyAlignment="1" applyProtection="1">
      <alignment vertical="center"/>
      <protection hidden="1"/>
    </xf>
    <xf numFmtId="166" fontId="6" fillId="3" borderId="27" xfId="9" applyNumberFormat="1" applyFont="1" applyFill="1" applyBorder="1" applyAlignment="1" applyProtection="1">
      <alignment vertical="center"/>
      <protection hidden="1"/>
    </xf>
    <xf numFmtId="0" fontId="0" fillId="3" borderId="11" xfId="0" applyFill="1" applyBorder="1" applyAlignment="1" applyProtection="1">
      <alignment horizontal="center" vertical="center" wrapText="1"/>
      <protection hidden="1"/>
    </xf>
    <xf numFmtId="0" fontId="6" fillId="0" borderId="0" xfId="9" applyFill="1" applyAlignment="1" applyProtection="1">
      <alignment horizontal="left" vertical="center" indent="1"/>
      <protection hidden="1"/>
    </xf>
    <xf numFmtId="0" fontId="6" fillId="6" borderId="4" xfId="10" applyFont="1" applyFill="1" applyBorder="1" applyAlignment="1" applyProtection="1">
      <alignment horizontal="center" vertical="center"/>
      <protection locked="0"/>
    </xf>
    <xf numFmtId="0" fontId="9" fillId="4" borderId="5" xfId="7" applyFont="1" applyFill="1" applyBorder="1" applyAlignment="1" applyProtection="1">
      <alignment horizontal="left" vertical="center" indent="1"/>
      <protection hidden="1"/>
    </xf>
    <xf numFmtId="0" fontId="16" fillId="4" borderId="8" xfId="0" applyFont="1" applyFill="1" applyBorder="1" applyAlignment="1" applyProtection="1">
      <alignment horizontal="left" vertical="center" indent="1"/>
      <protection hidden="1"/>
    </xf>
    <xf numFmtId="0" fontId="16" fillId="4" borderId="6" xfId="0" applyFont="1" applyFill="1" applyBorder="1" applyAlignment="1" applyProtection="1">
      <alignment horizontal="left" vertical="center" indent="1"/>
      <protection hidden="1"/>
    </xf>
    <xf numFmtId="0" fontId="19" fillId="0" borderId="0" xfId="7" applyFont="1" applyFill="1" applyProtection="1">
      <protection hidden="1"/>
    </xf>
    <xf numFmtId="3" fontId="19" fillId="0" borderId="0" xfId="7" applyNumberFormat="1" applyFont="1" applyFill="1" applyProtection="1">
      <protection hidden="1"/>
    </xf>
    <xf numFmtId="167" fontId="19" fillId="0" borderId="0" xfId="7" applyNumberFormat="1" applyFont="1" applyFill="1" applyProtection="1">
      <protection hidden="1"/>
    </xf>
    <xf numFmtId="0" fontId="18" fillId="0" borderId="0" xfId="7" applyFont="1" applyFill="1" applyAlignment="1" applyProtection="1">
      <alignment horizontal="right"/>
      <protection hidden="1"/>
    </xf>
    <xf numFmtId="0" fontId="18" fillId="0" borderId="0" xfId="7" applyFont="1" applyFill="1" applyAlignment="1" applyProtection="1">
      <alignment horizontal="left"/>
      <protection hidden="1"/>
    </xf>
    <xf numFmtId="0" fontId="6" fillId="0" borderId="0" xfId="7" applyFont="1" applyFill="1" applyAlignment="1" applyProtection="1">
      <alignment vertical="center"/>
      <protection hidden="1"/>
    </xf>
    <xf numFmtId="166" fontId="6" fillId="3" borderId="4" xfId="7" applyNumberFormat="1" applyFont="1" applyFill="1" applyBorder="1" applyAlignment="1" applyProtection="1">
      <alignment horizontal="right" vertical="center"/>
      <protection hidden="1"/>
    </xf>
    <xf numFmtId="0" fontId="6" fillId="3" borderId="5" xfId="0" applyFont="1" applyFill="1" applyBorder="1" applyAlignment="1" applyProtection="1">
      <alignment horizontal="left" vertical="center" indent="1"/>
      <protection hidden="1"/>
    </xf>
    <xf numFmtId="0" fontId="6" fillId="3" borderId="6" xfId="0" applyFont="1" applyFill="1" applyBorder="1" applyAlignment="1" applyProtection="1">
      <alignment horizontal="left" vertical="center" indent="1"/>
      <protection hidden="1"/>
    </xf>
    <xf numFmtId="0" fontId="6" fillId="3" borderId="15" xfId="0" applyFont="1" applyFill="1" applyBorder="1" applyAlignment="1" applyProtection="1">
      <alignment horizontal="left" vertical="center" indent="1"/>
      <protection hidden="1"/>
    </xf>
    <xf numFmtId="0" fontId="6" fillId="3" borderId="16" xfId="0" applyFont="1" applyFill="1" applyBorder="1" applyAlignment="1" applyProtection="1">
      <alignment horizontal="left" vertical="center" indent="1"/>
      <protection hidden="1"/>
    </xf>
    <xf numFmtId="172" fontId="6" fillId="3" borderId="16" xfId="0" applyNumberFormat="1" applyFont="1" applyFill="1" applyBorder="1" applyAlignment="1" applyProtection="1">
      <alignment horizontal="right" vertical="center"/>
      <protection hidden="1"/>
    </xf>
    <xf numFmtId="3" fontId="6" fillId="5" borderId="31" xfId="7" applyNumberFormat="1" applyFont="1" applyFill="1" applyBorder="1" applyAlignment="1" applyProtection="1">
      <alignment horizontal="center" vertical="center"/>
      <protection locked="0"/>
    </xf>
    <xf numFmtId="170" fontId="6" fillId="5" borderId="31" xfId="7" applyNumberFormat="1" applyFont="1" applyFill="1" applyBorder="1" applyAlignment="1" applyProtection="1">
      <alignment horizontal="right" vertical="center"/>
      <protection locked="0"/>
    </xf>
    <xf numFmtId="0" fontId="6" fillId="3" borderId="28" xfId="7" applyFont="1" applyFill="1" applyBorder="1" applyAlignment="1" applyProtection="1">
      <alignment horizontal="left" vertical="center" indent="1"/>
      <protection hidden="1"/>
    </xf>
    <xf numFmtId="0" fontId="6" fillId="3" borderId="29" xfId="7" applyFont="1" applyFill="1" applyBorder="1" applyAlignment="1" applyProtection="1">
      <alignment horizontal="left" vertical="center" indent="1"/>
      <protection hidden="1"/>
    </xf>
    <xf numFmtId="0" fontId="6" fillId="7" borderId="12" xfId="0" applyFont="1" applyFill="1" applyBorder="1" applyAlignment="1" applyProtection="1">
      <alignment horizontal="left" vertical="center" indent="1"/>
      <protection hidden="1"/>
    </xf>
    <xf numFmtId="0" fontId="6" fillId="7" borderId="26" xfId="0" applyFont="1" applyFill="1" applyBorder="1" applyAlignment="1" applyProtection="1">
      <alignment horizontal="left" vertical="center" wrapText="1" indent="1"/>
      <protection hidden="1"/>
    </xf>
    <xf numFmtId="0" fontId="6" fillId="7" borderId="27" xfId="0" applyFont="1" applyFill="1" applyBorder="1" applyAlignment="1" applyProtection="1">
      <alignment horizontal="left" vertical="center" indent="1"/>
      <protection hidden="1"/>
    </xf>
    <xf numFmtId="0" fontId="6" fillId="0" borderId="0" xfId="0" applyFont="1" applyAlignment="1" applyProtection="1">
      <alignment horizontal="left" vertical="center" indent="1"/>
      <protection hidden="1"/>
    </xf>
    <xf numFmtId="49" fontId="10" fillId="3" borderId="5" xfId="7" applyNumberFormat="1" applyFont="1" applyFill="1" applyBorder="1" applyAlignment="1" applyProtection="1">
      <alignment horizontal="left" vertical="center" indent="1"/>
      <protection hidden="1"/>
    </xf>
    <xf numFmtId="0" fontId="18" fillId="0" borderId="0" xfId="7" applyFont="1" applyFill="1" applyAlignment="1" applyProtection="1">
      <alignment horizontal="left" vertical="center" indent="1"/>
      <protection hidden="1"/>
    </xf>
    <xf numFmtId="0" fontId="18" fillId="0" borderId="0" xfId="7" applyFont="1" applyFill="1" applyAlignment="1" applyProtection="1">
      <alignment vertical="center"/>
      <protection hidden="1"/>
    </xf>
    <xf numFmtId="0" fontId="6" fillId="5" borderId="26" xfId="4" applyFont="1" applyFill="1" applyBorder="1" applyAlignment="1" applyProtection="1">
      <alignment horizontal="left" vertical="center" wrapText="1" indent="1"/>
      <protection locked="0"/>
    </xf>
    <xf numFmtId="0" fontId="6" fillId="3" borderId="26" xfId="4" applyFont="1" applyFill="1" applyBorder="1" applyAlignment="1" applyProtection="1">
      <alignment horizontal="left" vertical="center" wrapText="1" indent="1"/>
      <protection hidden="1"/>
    </xf>
    <xf numFmtId="0" fontId="6" fillId="3" borderId="26" xfId="4" applyFont="1" applyFill="1" applyBorder="1" applyAlignment="1" applyProtection="1">
      <alignment horizontal="left" vertical="center" indent="1"/>
      <protection hidden="1"/>
    </xf>
    <xf numFmtId="0" fontId="9" fillId="3" borderId="4" xfId="6" applyFont="1" applyFill="1" applyBorder="1" applyAlignment="1" applyProtection="1">
      <alignment horizontal="left" vertical="center" indent="1"/>
      <protection hidden="1"/>
    </xf>
    <xf numFmtId="0" fontId="6" fillId="5" borderId="12" xfId="0" applyFont="1" applyFill="1" applyBorder="1" applyAlignment="1" applyProtection="1">
      <alignment horizontal="left" vertical="center" indent="1"/>
      <protection locked="0"/>
    </xf>
    <xf numFmtId="0" fontId="6" fillId="5" borderId="26" xfId="0" applyFont="1" applyFill="1" applyBorder="1" applyAlignment="1" applyProtection="1">
      <alignment horizontal="left" vertical="center" indent="1"/>
      <protection locked="0"/>
    </xf>
    <xf numFmtId="0" fontId="6" fillId="5" borderId="26" xfId="9" applyFont="1" applyFill="1" applyBorder="1" applyAlignment="1" applyProtection="1">
      <alignment horizontal="left" vertical="center" indent="1"/>
      <protection locked="0"/>
    </xf>
    <xf numFmtId="0" fontId="6" fillId="5" borderId="12" xfId="7" applyFont="1" applyFill="1" applyBorder="1" applyAlignment="1" applyProtection="1">
      <alignment horizontal="left" vertical="center" indent="1"/>
      <protection locked="0"/>
    </xf>
    <xf numFmtId="22" fontId="6" fillId="5" borderId="12" xfId="7" applyNumberFormat="1" applyFont="1" applyFill="1" applyBorder="1" applyAlignment="1" applyProtection="1">
      <alignment horizontal="center" vertical="center"/>
      <protection locked="0"/>
    </xf>
    <xf numFmtId="0" fontId="6" fillId="5" borderId="26" xfId="7" applyFont="1" applyFill="1" applyBorder="1" applyAlignment="1" applyProtection="1">
      <alignment horizontal="left" vertical="center" indent="1"/>
      <protection locked="0"/>
    </xf>
    <xf numFmtId="22" fontId="6" fillId="5" borderId="26" xfId="7" applyNumberFormat="1" applyFont="1" applyFill="1" applyBorder="1" applyAlignment="1" applyProtection="1">
      <alignment horizontal="center" vertical="center"/>
      <protection locked="0"/>
    </xf>
    <xf numFmtId="0" fontId="6" fillId="6" borderId="12" xfId="5" applyFont="1" applyFill="1" applyBorder="1" applyAlignment="1" applyProtection="1">
      <alignment horizontal="left" vertical="center" indent="1"/>
      <protection locked="0"/>
    </xf>
    <xf numFmtId="0" fontId="6" fillId="3" borderId="12" xfId="5" applyFont="1" applyFill="1" applyBorder="1" applyAlignment="1" applyProtection="1">
      <alignment horizontal="left" vertical="center" indent="1"/>
      <protection hidden="1"/>
    </xf>
    <xf numFmtId="0" fontId="6" fillId="6" borderId="26" xfId="5" applyFont="1" applyFill="1" applyBorder="1" applyAlignment="1" applyProtection="1">
      <alignment horizontal="left" vertical="center" indent="1"/>
      <protection locked="0"/>
    </xf>
    <xf numFmtId="0" fontId="6" fillId="3" borderId="26" xfId="5" applyFont="1" applyFill="1" applyBorder="1" applyAlignment="1" applyProtection="1">
      <alignment horizontal="left" vertical="center" indent="1"/>
      <protection hidden="1"/>
    </xf>
    <xf numFmtId="0" fontId="6" fillId="6" borderId="26" xfId="4" applyFont="1" applyFill="1" applyBorder="1" applyAlignment="1" applyProtection="1">
      <alignment horizontal="left" vertical="center" indent="1"/>
      <protection locked="0"/>
    </xf>
    <xf numFmtId="0" fontId="6" fillId="5" borderId="26" xfId="6" applyFont="1" applyFill="1" applyBorder="1" applyAlignment="1" applyProtection="1">
      <alignment horizontal="left" vertical="center" indent="1"/>
      <protection locked="0"/>
    </xf>
    <xf numFmtId="0" fontId="19" fillId="0" borderId="0" xfId="0" applyFont="1" applyProtection="1">
      <protection hidden="1"/>
    </xf>
    <xf numFmtId="0" fontId="18" fillId="0" borderId="0" xfId="7" applyFont="1" applyAlignment="1" applyProtection="1">
      <alignment horizontal="left" vertical="center" indent="1"/>
      <protection hidden="1"/>
    </xf>
    <xf numFmtId="173" fontId="6" fillId="5" borderId="12" xfId="7" applyNumberFormat="1" applyFont="1" applyFill="1" applyBorder="1" applyAlignment="1" applyProtection="1">
      <alignment vertical="center"/>
      <protection locked="0"/>
    </xf>
    <xf numFmtId="173" fontId="6" fillId="5" borderId="26" xfId="7" applyNumberFormat="1" applyFont="1" applyFill="1" applyBorder="1" applyAlignment="1" applyProtection="1">
      <alignment vertical="center"/>
      <protection locked="0"/>
    </xf>
    <xf numFmtId="173" fontId="6" fillId="5" borderId="27" xfId="7" applyNumberFormat="1" applyFont="1" applyFill="1" applyBorder="1" applyAlignment="1" applyProtection="1">
      <alignment vertical="center"/>
      <protection locked="0"/>
    </xf>
    <xf numFmtId="173" fontId="6" fillId="3" borderId="4" xfId="7" applyNumberFormat="1" applyFont="1" applyFill="1" applyBorder="1" applyAlignment="1" applyProtection="1">
      <alignment vertical="center"/>
      <protection hidden="1"/>
    </xf>
    <xf numFmtId="173" fontId="6" fillId="5" borderId="26" xfId="7" applyNumberFormat="1" applyFont="1" applyFill="1" applyBorder="1" applyAlignment="1" applyProtection="1">
      <alignment horizontal="right" vertical="center"/>
      <protection locked="0"/>
    </xf>
    <xf numFmtId="173" fontId="6" fillId="5" borderId="12" xfId="7" applyNumberFormat="1" applyFont="1" applyFill="1" applyBorder="1" applyAlignment="1" applyProtection="1">
      <alignment horizontal="right" vertical="center"/>
      <protection locked="0"/>
    </xf>
    <xf numFmtId="173" fontId="6" fillId="3" borderId="4" xfId="7" applyNumberFormat="1" applyFont="1" applyFill="1" applyBorder="1" applyAlignment="1" applyProtection="1">
      <alignment horizontal="right" vertical="center"/>
      <protection hidden="1"/>
    </xf>
    <xf numFmtId="173" fontId="6" fillId="5" borderId="27" xfId="7" applyNumberFormat="1" applyFont="1" applyFill="1" applyBorder="1" applyAlignment="1" applyProtection="1">
      <alignment vertical="center"/>
      <protection locked="0"/>
    </xf>
    <xf numFmtId="173" fontId="6" fillId="5" borderId="26" xfId="7" applyNumberFormat="1" applyFont="1" applyFill="1" applyBorder="1" applyAlignment="1" applyProtection="1">
      <alignment vertical="center"/>
      <protection locked="0"/>
    </xf>
    <xf numFmtId="173" fontId="6" fillId="3" borderId="12" xfId="7" applyNumberFormat="1" applyFont="1" applyFill="1" applyBorder="1" applyAlignment="1" applyProtection="1">
      <alignment vertical="center"/>
      <protection hidden="1"/>
    </xf>
    <xf numFmtId="173" fontId="6" fillId="3" borderId="26" xfId="7" applyNumberFormat="1" applyFont="1" applyFill="1" applyBorder="1" applyAlignment="1" applyProtection="1">
      <alignment vertical="center"/>
      <protection hidden="1"/>
    </xf>
    <xf numFmtId="173" fontId="6" fillId="3" borderId="27" xfId="7" applyNumberFormat="1" applyFont="1" applyFill="1" applyBorder="1" applyAlignment="1" applyProtection="1">
      <alignment vertical="center"/>
      <protection hidden="1"/>
    </xf>
    <xf numFmtId="166" fontId="6" fillId="5" borderId="25" xfId="9" applyNumberFormat="1" applyFont="1" applyFill="1" applyBorder="1" applyAlignment="1" applyProtection="1">
      <alignment horizontal="right" vertical="center"/>
      <protection locked="0"/>
    </xf>
    <xf numFmtId="0" fontId="6" fillId="3" borderId="25" xfId="9" applyFont="1" applyFill="1" applyBorder="1" applyAlignment="1" applyProtection="1">
      <alignment horizontal="left" vertical="center" indent="1"/>
      <protection hidden="1"/>
    </xf>
    <xf numFmtId="173" fontId="6" fillId="5" borderId="25" xfId="7" applyNumberFormat="1" applyFont="1" applyFill="1" applyBorder="1" applyAlignment="1" applyProtection="1">
      <alignment vertical="center"/>
      <protection locked="0"/>
    </xf>
    <xf numFmtId="166" fontId="6" fillId="5" borderId="25" xfId="7" applyNumberFormat="1" applyFont="1" applyFill="1" applyBorder="1" applyAlignment="1" applyProtection="1">
      <alignment vertical="center"/>
      <protection locked="0"/>
    </xf>
    <xf numFmtId="173" fontId="6" fillId="3" borderId="25" xfId="7" applyNumberFormat="1" applyFont="1" applyFill="1" applyBorder="1" applyAlignment="1" applyProtection="1">
      <alignment vertical="center"/>
      <protection hidden="1"/>
    </xf>
    <xf numFmtId="170" fontId="6" fillId="3" borderId="31" xfId="7" applyNumberFormat="1" applyFont="1" applyFill="1" applyBorder="1" applyAlignment="1" applyProtection="1">
      <alignment horizontal="right" vertical="center"/>
      <protection hidden="1"/>
    </xf>
    <xf numFmtId="0" fontId="19" fillId="0" borderId="0" xfId="7" applyFont="1" applyAlignment="1" applyProtection="1">
      <alignment vertical="center"/>
      <protection hidden="1"/>
    </xf>
    <xf numFmtId="0" fontId="19" fillId="0" borderId="0" xfId="0" applyFont="1" applyFill="1" applyProtection="1">
      <protection hidden="1"/>
    </xf>
    <xf numFmtId="0" fontId="13" fillId="0" borderId="0" xfId="6" applyFont="1" applyAlignment="1" applyProtection="1">
      <alignment horizontal="left" vertical="center" indent="1"/>
      <protection hidden="1"/>
    </xf>
    <xf numFmtId="0" fontId="13" fillId="0" borderId="0" xfId="7" applyFont="1" applyAlignment="1" applyProtection="1">
      <alignment horizontal="left" vertical="center" indent="1"/>
      <protection hidden="1"/>
    </xf>
    <xf numFmtId="0" fontId="13" fillId="0" borderId="0" xfId="0" applyFont="1" applyAlignment="1" applyProtection="1">
      <alignment horizontal="left" vertical="center" indent="1"/>
      <protection hidden="1"/>
    </xf>
    <xf numFmtId="0" fontId="13" fillId="0" borderId="0" xfId="10" applyFont="1" applyAlignment="1" applyProtection="1">
      <alignment horizontal="left" vertical="center" indent="1"/>
      <protection hidden="1"/>
    </xf>
    <xf numFmtId="0" fontId="6" fillId="5" borderId="12" xfId="4" applyFill="1" applyBorder="1" applyAlignment="1" applyProtection="1">
      <alignment horizontal="left" vertical="center" indent="1"/>
      <protection locked="0"/>
    </xf>
    <xf numFmtId="0" fontId="6" fillId="3" borderId="12" xfId="4" applyFill="1" applyBorder="1" applyAlignment="1" applyProtection="1">
      <alignment horizontal="left" vertical="center" indent="1"/>
      <protection hidden="1"/>
    </xf>
    <xf numFmtId="0" fontId="6" fillId="5" borderId="26" xfId="4" applyFill="1" applyBorder="1" applyAlignment="1" applyProtection="1">
      <alignment horizontal="left" vertical="center" indent="1"/>
      <protection locked="0"/>
    </xf>
    <xf numFmtId="0" fontId="6" fillId="3" borderId="26" xfId="4" applyFill="1" applyBorder="1" applyAlignment="1" applyProtection="1">
      <alignment horizontal="left" vertical="center" indent="1"/>
      <protection hidden="1"/>
    </xf>
    <xf numFmtId="0" fontId="6" fillId="5" borderId="26" xfId="4" applyFill="1" applyBorder="1" applyAlignment="1" applyProtection="1">
      <alignment horizontal="left" vertical="center" wrapText="1" indent="1"/>
      <protection locked="0"/>
    </xf>
    <xf numFmtId="0" fontId="18" fillId="0" borderId="20" xfId="0" applyFont="1" applyBorder="1" applyAlignment="1" applyProtection="1">
      <alignment horizontal="center" vertical="center"/>
      <protection hidden="1"/>
    </xf>
    <xf numFmtId="0" fontId="6" fillId="5" borderId="4" xfId="0" applyFont="1" applyFill="1" applyBorder="1" applyAlignment="1" applyProtection="1">
      <alignment horizontal="center" vertical="center"/>
      <protection locked="0"/>
    </xf>
    <xf numFmtId="0" fontId="6" fillId="3" borderId="6" xfId="26" applyFont="1" applyFill="1" applyBorder="1" applyAlignment="1" applyProtection="1">
      <alignment horizontal="left" vertical="center" indent="1"/>
      <protection hidden="1"/>
    </xf>
    <xf numFmtId="0" fontId="6" fillId="3" borderId="5" xfId="26" applyFont="1" applyFill="1" applyBorder="1" applyAlignment="1" applyProtection="1">
      <alignment horizontal="left" vertical="center" indent="4"/>
      <protection hidden="1"/>
    </xf>
    <xf numFmtId="0" fontId="6" fillId="3" borderId="8" xfId="26" applyFont="1" applyFill="1" applyBorder="1" applyAlignment="1" applyProtection="1">
      <alignment horizontal="left" vertical="center" indent="4"/>
      <protection hidden="1"/>
    </xf>
    <xf numFmtId="3" fontId="6" fillId="5" borderId="14" xfId="7" applyNumberFormat="1" applyFont="1" applyFill="1" applyBorder="1" applyAlignment="1" applyProtection="1">
      <alignment horizontal="center" vertical="center" wrapText="1"/>
      <protection locked="0"/>
    </xf>
    <xf numFmtId="3" fontId="6" fillId="5" borderId="13" xfId="7" applyNumberFormat="1" applyFont="1" applyFill="1" applyBorder="1" applyAlignment="1" applyProtection="1">
      <alignment horizontal="center" vertical="center" wrapText="1"/>
      <protection locked="0"/>
    </xf>
    <xf numFmtId="0" fontId="6" fillId="3" borderId="10" xfId="7" applyNumberFormat="1" applyFont="1" applyFill="1" applyBorder="1" applyAlignment="1" applyProtection="1">
      <alignment horizontal="left" vertical="center" wrapText="1" indent="1"/>
      <protection hidden="1"/>
    </xf>
    <xf numFmtId="0" fontId="6" fillId="3" borderId="11" xfId="0" applyNumberFormat="1" applyFont="1" applyFill="1" applyBorder="1" applyAlignment="1" applyProtection="1">
      <alignment horizontal="left" vertical="center" wrapText="1" indent="1"/>
      <protection hidden="1"/>
    </xf>
    <xf numFmtId="0" fontId="6" fillId="0" borderId="0" xfId="0" applyFont="1" applyAlignment="1" applyProtection="1">
      <alignment horizontal="right"/>
      <protection hidden="1"/>
    </xf>
    <xf numFmtId="0" fontId="14" fillId="0" borderId="0" xfId="2" applyFont="1" applyAlignment="1" applyProtection="1">
      <alignment horizontal="left"/>
      <protection hidden="1"/>
    </xf>
    <xf numFmtId="0" fontId="24" fillId="0" borderId="0" xfId="0" applyFont="1" applyAlignment="1" applyProtection="1">
      <alignment horizontal="left"/>
      <protection hidden="1"/>
    </xf>
    <xf numFmtId="0" fontId="25" fillId="0" borderId="0" xfId="2" applyFont="1" applyAlignment="1" applyProtection="1">
      <alignment horizontal="left"/>
      <protection hidden="1"/>
    </xf>
    <xf numFmtId="0" fontId="6" fillId="5" borderId="34" xfId="4" applyFont="1" applyFill="1" applyBorder="1" applyAlignment="1" applyProtection="1">
      <alignment horizontal="left" vertical="center" wrapText="1" indent="1"/>
      <protection locked="0"/>
    </xf>
    <xf numFmtId="0" fontId="6" fillId="3" borderId="34" xfId="4" applyFont="1" applyFill="1" applyBorder="1" applyAlignment="1" applyProtection="1">
      <alignment horizontal="left" vertical="center" wrapText="1" indent="1"/>
      <protection hidden="1"/>
    </xf>
    <xf numFmtId="0" fontId="6" fillId="0" borderId="5"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6" xfId="0" applyFont="1" applyBorder="1" applyAlignment="1">
      <alignment horizontal="left" vertical="center" wrapText="1" indent="1"/>
    </xf>
    <xf numFmtId="0" fontId="9" fillId="4" borderId="5" xfId="3" applyFont="1" applyFill="1" applyBorder="1" applyAlignment="1" applyProtection="1">
      <alignment horizontal="left" vertical="center" wrapText="1" indent="1"/>
      <protection hidden="1"/>
    </xf>
    <xf numFmtId="0" fontId="16" fillId="4" borderId="6" xfId="0" applyFont="1" applyFill="1" applyBorder="1" applyAlignment="1">
      <alignment horizontal="left" vertical="center" wrapText="1"/>
    </xf>
    <xf numFmtId="0" fontId="6" fillId="0" borderId="0" xfId="3" applyFont="1" applyAlignment="1" applyProtection="1">
      <alignment horizontal="left" vertical="center" wrapText="1" indent="1"/>
      <protection hidden="1"/>
    </xf>
    <xf numFmtId="0" fontId="6" fillId="0" borderId="0" xfId="187" applyAlignment="1">
      <alignment horizontal="left" vertical="center" wrapText="1" indent="1"/>
    </xf>
    <xf numFmtId="0" fontId="6" fillId="0" borderId="0" xfId="3" applyFont="1" applyAlignment="1" applyProtection="1">
      <alignment horizontal="left" vertical="center" indent="1"/>
      <protection hidden="1"/>
    </xf>
    <xf numFmtId="0" fontId="6" fillId="0" borderId="0" xfId="187" applyAlignment="1">
      <alignment horizontal="left" vertical="center" indent="1"/>
    </xf>
    <xf numFmtId="165" fontId="9" fillId="3" borderId="10" xfId="0" applyNumberFormat="1" applyFont="1" applyFill="1" applyBorder="1" applyAlignment="1" applyProtection="1">
      <alignment horizontal="left" vertical="center" indent="1"/>
      <protection hidden="1"/>
    </xf>
    <xf numFmtId="165" fontId="9" fillId="3" borderId="9" xfId="0" applyNumberFormat="1" applyFont="1" applyFill="1" applyBorder="1" applyAlignment="1" applyProtection="1">
      <alignment horizontal="left" vertical="center" indent="1"/>
      <protection hidden="1"/>
    </xf>
    <xf numFmtId="0" fontId="0" fillId="3" borderId="9" xfId="0" applyFill="1" applyBorder="1" applyAlignment="1">
      <alignment horizontal="left" vertical="center" indent="1"/>
    </xf>
    <xf numFmtId="0" fontId="0" fillId="3" borderId="11" xfId="0" applyFill="1" applyBorder="1" applyAlignment="1">
      <alignment horizontal="left" vertical="center" indent="1"/>
    </xf>
    <xf numFmtId="1" fontId="6" fillId="5" borderId="10" xfId="0" applyNumberFormat="1" applyFont="1" applyFill="1" applyBorder="1" applyAlignment="1" applyProtection="1">
      <alignment horizontal="left" vertical="top" wrapText="1" indent="1"/>
      <protection locked="0"/>
    </xf>
    <xf numFmtId="1" fontId="7" fillId="5" borderId="9" xfId="0" applyNumberFormat="1" applyFont="1" applyFill="1" applyBorder="1" applyAlignment="1" applyProtection="1">
      <alignment horizontal="left" vertical="top" wrapText="1" indent="1"/>
      <protection locked="0"/>
    </xf>
    <xf numFmtId="0" fontId="0" fillId="5" borderId="9" xfId="0" applyFill="1" applyBorder="1" applyAlignment="1" applyProtection="1">
      <alignment horizontal="left" vertical="top" wrapText="1" indent="1"/>
      <protection locked="0"/>
    </xf>
    <xf numFmtId="0" fontId="0" fillId="5" borderId="11" xfId="0" applyFill="1" applyBorder="1" applyAlignment="1" applyProtection="1">
      <alignment horizontal="left" vertical="top" wrapText="1" indent="1"/>
      <protection locked="0"/>
    </xf>
    <xf numFmtId="0" fontId="9" fillId="4" borderId="17" xfId="7" applyFont="1" applyFill="1" applyBorder="1" applyAlignment="1" applyProtection="1">
      <alignment horizontal="left" vertical="center" wrapText="1" indent="1"/>
      <protection hidden="1"/>
    </xf>
    <xf numFmtId="0" fontId="9" fillId="4" borderId="18" xfId="7" applyFont="1" applyFill="1" applyBorder="1" applyAlignment="1" applyProtection="1">
      <alignment horizontal="left" vertical="center" wrapText="1" indent="1"/>
      <protection hidden="1"/>
    </xf>
    <xf numFmtId="0" fontId="9" fillId="4" borderId="19" xfId="7" applyFont="1" applyFill="1" applyBorder="1" applyAlignment="1" applyProtection="1">
      <alignment horizontal="left" vertical="center" wrapText="1" indent="1"/>
      <protection hidden="1"/>
    </xf>
    <xf numFmtId="0" fontId="9" fillId="4" borderId="15" xfId="7" applyFont="1" applyFill="1" applyBorder="1" applyAlignment="1" applyProtection="1">
      <alignment horizontal="left" vertical="center" indent="1"/>
      <protection hidden="1"/>
    </xf>
    <xf numFmtId="0" fontId="9" fillId="4" borderId="21" xfId="7" applyFont="1" applyFill="1" applyBorder="1" applyAlignment="1" applyProtection="1">
      <alignment horizontal="left" vertical="center" indent="1"/>
      <protection hidden="1"/>
    </xf>
    <xf numFmtId="0" fontId="9" fillId="4" borderId="16" xfId="7" applyFont="1" applyFill="1" applyBorder="1" applyAlignment="1" applyProtection="1">
      <alignment horizontal="left" vertical="center" indent="1"/>
      <protection hidden="1"/>
    </xf>
    <xf numFmtId="3" fontId="6" fillId="3" borderId="12" xfId="7" applyNumberFormat="1" applyFont="1" applyFill="1" applyBorder="1" applyAlignment="1" applyProtection="1">
      <alignment horizontal="left" vertical="center" wrapText="1" indent="1"/>
      <protection hidden="1"/>
    </xf>
    <xf numFmtId="3" fontId="6" fillId="3" borderId="26" xfId="7" applyNumberFormat="1" applyFont="1" applyFill="1" applyBorder="1" applyAlignment="1" applyProtection="1">
      <alignment horizontal="left" vertical="center" wrapText="1" indent="1"/>
      <protection hidden="1"/>
    </xf>
    <xf numFmtId="3" fontId="6" fillId="3" borderId="27" xfId="7" applyNumberFormat="1" applyFont="1" applyFill="1" applyBorder="1" applyAlignment="1" applyProtection="1">
      <alignment horizontal="left" vertical="center" wrapText="1" indent="1"/>
      <protection hidden="1"/>
    </xf>
    <xf numFmtId="49" fontId="10" fillId="3" borderId="17" xfId="7" applyNumberFormat="1" applyFont="1" applyFill="1" applyBorder="1" applyAlignment="1" applyProtection="1">
      <alignment horizontal="left" vertical="center" wrapText="1" indent="1"/>
      <protection hidden="1"/>
    </xf>
    <xf numFmtId="49" fontId="10" fillId="3" borderId="19" xfId="7" applyNumberFormat="1" applyFont="1" applyFill="1" applyBorder="1" applyAlignment="1" applyProtection="1">
      <alignment horizontal="left" vertical="center" wrapText="1" indent="1"/>
      <protection hidden="1"/>
    </xf>
    <xf numFmtId="49" fontId="10" fillId="3" borderId="15" xfId="7" applyNumberFormat="1" applyFont="1" applyFill="1" applyBorder="1" applyAlignment="1" applyProtection="1">
      <alignment horizontal="left" vertical="center" wrapText="1" indent="1"/>
      <protection hidden="1"/>
    </xf>
    <xf numFmtId="49" fontId="10" fillId="3" borderId="16" xfId="7" applyNumberFormat="1" applyFont="1" applyFill="1" applyBorder="1" applyAlignment="1" applyProtection="1">
      <alignment horizontal="left" vertical="center" wrapText="1" indent="1"/>
      <protection hidden="1"/>
    </xf>
    <xf numFmtId="1" fontId="9" fillId="4" borderId="5" xfId="7" applyNumberFormat="1" applyFont="1" applyFill="1" applyBorder="1" applyAlignment="1" applyProtection="1">
      <alignment horizontal="left" vertical="center" wrapText="1" indent="1"/>
      <protection hidden="1"/>
    </xf>
    <xf numFmtId="1" fontId="9" fillId="4" borderId="8" xfId="7" applyNumberFormat="1" applyFont="1" applyFill="1" applyBorder="1" applyAlignment="1" applyProtection="1">
      <alignment horizontal="left" vertical="center" wrapText="1" indent="1"/>
      <protection hidden="1"/>
    </xf>
    <xf numFmtId="1" fontId="9" fillId="4" borderId="6" xfId="7" applyNumberFormat="1" applyFont="1" applyFill="1" applyBorder="1" applyAlignment="1" applyProtection="1">
      <alignment horizontal="left" vertical="center" wrapText="1" indent="1"/>
      <protection hidden="1"/>
    </xf>
    <xf numFmtId="3" fontId="6" fillId="3" borderId="5" xfId="7" applyNumberFormat="1" applyFont="1" applyFill="1" applyBorder="1" applyAlignment="1" applyProtection="1">
      <alignment horizontal="left" vertical="center" indent="1"/>
      <protection hidden="1"/>
    </xf>
    <xf numFmtId="0" fontId="0" fillId="0" borderId="6" xfId="0" applyBorder="1" applyAlignment="1">
      <alignment horizontal="left" vertical="center"/>
    </xf>
    <xf numFmtId="49" fontId="6" fillId="3" borderId="5" xfId="7" applyNumberFormat="1" applyFont="1" applyFill="1" applyBorder="1" applyAlignment="1" applyProtection="1">
      <alignment horizontal="left" vertical="center" indent="1"/>
      <protection hidden="1"/>
    </xf>
    <xf numFmtId="3" fontId="6" fillId="3" borderId="28" xfId="7" applyNumberFormat="1" applyFont="1" applyFill="1" applyBorder="1" applyAlignment="1" applyProtection="1">
      <alignment horizontal="left" vertical="center" indent="1"/>
      <protection hidden="1"/>
    </xf>
    <xf numFmtId="0" fontId="0" fillId="0" borderId="32" xfId="0" applyBorder="1" applyAlignment="1">
      <alignment horizontal="left" vertical="center"/>
    </xf>
    <xf numFmtId="3" fontId="6" fillId="3" borderId="29" xfId="7" applyNumberFormat="1" applyFont="1" applyFill="1" applyBorder="1" applyAlignment="1" applyProtection="1">
      <alignment horizontal="left" vertical="center" indent="1"/>
      <protection hidden="1"/>
    </xf>
    <xf numFmtId="0" fontId="0" fillId="0" borderId="33" xfId="0" applyBorder="1" applyAlignment="1">
      <alignment horizontal="left" vertical="center"/>
    </xf>
    <xf numFmtId="3" fontId="6" fillId="3" borderId="10" xfId="7" applyNumberFormat="1" applyFont="1" applyFill="1" applyBorder="1" applyAlignment="1" applyProtection="1">
      <alignment horizontal="center" vertical="center"/>
      <protection hidden="1"/>
    </xf>
    <xf numFmtId="3" fontId="6" fillId="3" borderId="9" xfId="7" applyNumberFormat="1" applyFont="1" applyFill="1" applyBorder="1" applyAlignment="1" applyProtection="1">
      <alignment horizontal="center" vertical="center"/>
      <protection hidden="1"/>
    </xf>
    <xf numFmtId="3" fontId="6" fillId="3" borderId="11" xfId="7" applyNumberFormat="1" applyFont="1" applyFill="1" applyBorder="1" applyAlignment="1" applyProtection="1">
      <alignment horizontal="center" vertical="center"/>
      <protection hidden="1"/>
    </xf>
    <xf numFmtId="2" fontId="10" fillId="3" borderId="10" xfId="7" applyNumberFormat="1" applyFont="1" applyFill="1" applyBorder="1" applyAlignment="1" applyProtection="1">
      <alignment horizontal="left" vertical="center" wrapText="1" indent="1"/>
      <protection hidden="1"/>
    </xf>
    <xf numFmtId="2" fontId="10" fillId="3" borderId="11" xfId="7" applyNumberFormat="1" applyFont="1" applyFill="1" applyBorder="1" applyAlignment="1" applyProtection="1">
      <alignment horizontal="left" vertical="center" wrapText="1" indent="1"/>
      <protection hidden="1"/>
    </xf>
    <xf numFmtId="0" fontId="9" fillId="4" borderId="5" xfId="7" applyFont="1" applyFill="1" applyBorder="1" applyAlignment="1" applyProtection="1">
      <alignment horizontal="left" vertical="center" wrapText="1" indent="1"/>
      <protection hidden="1"/>
    </xf>
    <xf numFmtId="0" fontId="16" fillId="4" borderId="8" xfId="0" applyFont="1" applyFill="1" applyBorder="1" applyAlignment="1">
      <alignment horizontal="left" vertical="center" wrapText="1" indent="1"/>
    </xf>
    <xf numFmtId="0" fontId="16" fillId="4" borderId="6" xfId="0" applyFont="1" applyFill="1" applyBorder="1" applyAlignment="1">
      <alignment horizontal="left" vertical="center" wrapText="1" indent="1"/>
    </xf>
    <xf numFmtId="49" fontId="10" fillId="3" borderId="10" xfId="7" applyNumberFormat="1" applyFont="1" applyFill="1" applyBorder="1" applyAlignment="1" applyProtection="1">
      <alignment horizontal="left" vertical="center" wrapText="1" indent="1"/>
      <protection hidden="1"/>
    </xf>
    <xf numFmtId="0" fontId="0" fillId="3" borderId="11" xfId="0" applyFill="1" applyBorder="1" applyAlignment="1" applyProtection="1">
      <alignment horizontal="left" vertical="center" wrapText="1" indent="1"/>
      <protection hidden="1"/>
    </xf>
    <xf numFmtId="0" fontId="10" fillId="3" borderId="11" xfId="0" applyFont="1" applyFill="1" applyBorder="1" applyAlignment="1" applyProtection="1">
      <alignment horizontal="left" vertical="center" wrapText="1" indent="1"/>
      <protection hidden="1"/>
    </xf>
    <xf numFmtId="2" fontId="10" fillId="3" borderId="11" xfId="0" applyNumberFormat="1" applyFont="1" applyFill="1" applyBorder="1" applyAlignment="1" applyProtection="1">
      <alignment horizontal="left" vertical="center" wrapText="1" indent="1"/>
      <protection hidden="1"/>
    </xf>
    <xf numFmtId="0" fontId="16" fillId="4" borderId="8" xfId="0" applyFont="1" applyFill="1" applyBorder="1" applyAlignment="1" applyProtection="1">
      <alignment horizontal="left" vertical="center" wrapText="1" indent="1"/>
      <protection hidden="1"/>
    </xf>
    <xf numFmtId="0" fontId="16" fillId="4" borderId="6" xfId="0" applyFont="1" applyFill="1" applyBorder="1" applyAlignment="1" applyProtection="1">
      <alignment horizontal="left" vertical="center" wrapText="1" indent="1"/>
      <protection hidden="1"/>
    </xf>
    <xf numFmtId="3" fontId="6" fillId="5" borderId="14" xfId="7" applyNumberFormat="1" applyFont="1" applyFill="1" applyBorder="1" applyAlignment="1" applyProtection="1">
      <alignment horizontal="center" vertical="center" wrapText="1"/>
      <protection locked="0"/>
    </xf>
    <xf numFmtId="3" fontId="6" fillId="5" borderId="13" xfId="7" applyNumberFormat="1" applyFont="1" applyFill="1" applyBorder="1" applyAlignment="1" applyProtection="1">
      <alignment horizontal="center" vertical="center" wrapText="1"/>
      <protection locked="0"/>
    </xf>
    <xf numFmtId="0" fontId="6" fillId="3" borderId="10" xfId="7" applyNumberFormat="1" applyFont="1" applyFill="1" applyBorder="1" applyAlignment="1" applyProtection="1">
      <alignment horizontal="left" vertical="center" wrapText="1" indent="1"/>
      <protection hidden="1"/>
    </xf>
    <xf numFmtId="0" fontId="6" fillId="3" borderId="11" xfId="0" applyNumberFormat="1" applyFont="1" applyFill="1" applyBorder="1" applyAlignment="1" applyProtection="1">
      <alignment horizontal="left" vertical="center" wrapText="1" indent="1"/>
      <protection hidden="1"/>
    </xf>
    <xf numFmtId="0" fontId="6" fillId="3" borderId="11" xfId="0" applyFont="1" applyFill="1" applyBorder="1" applyAlignment="1" applyProtection="1">
      <alignment horizontal="left" vertical="center" wrapText="1" indent="1"/>
      <protection hidden="1"/>
    </xf>
    <xf numFmtId="0" fontId="0" fillId="3" borderId="18" xfId="0" applyFill="1" applyBorder="1" applyAlignment="1" applyProtection="1">
      <alignment horizontal="left" vertical="center" wrapText="1" indent="1"/>
      <protection hidden="1"/>
    </xf>
    <xf numFmtId="0" fontId="0" fillId="3" borderId="19" xfId="0" applyFill="1" applyBorder="1" applyAlignment="1" applyProtection="1">
      <alignment horizontal="left" vertical="center" wrapText="1" indent="1"/>
      <protection hidden="1"/>
    </xf>
    <xf numFmtId="0" fontId="0" fillId="3" borderId="15" xfId="0" applyFill="1" applyBorder="1" applyAlignment="1" applyProtection="1">
      <alignment horizontal="left" vertical="center" wrapText="1" indent="1"/>
      <protection hidden="1"/>
    </xf>
    <xf numFmtId="0" fontId="0" fillId="3" borderId="21" xfId="0" applyFill="1" applyBorder="1" applyAlignment="1" applyProtection="1">
      <alignment horizontal="left" vertical="center" wrapText="1" indent="1"/>
      <protection hidden="1"/>
    </xf>
    <xf numFmtId="0" fontId="0" fillId="3" borderId="16" xfId="0" applyFill="1" applyBorder="1" applyAlignment="1" applyProtection="1">
      <alignment horizontal="left" vertical="center" wrapText="1" indent="1"/>
      <protection hidden="1"/>
    </xf>
    <xf numFmtId="0" fontId="6" fillId="3" borderId="10" xfId="7" applyFont="1" applyFill="1" applyBorder="1" applyAlignment="1" applyProtection="1">
      <alignment horizontal="left" vertical="center" wrapText="1" indent="1"/>
      <protection hidden="1"/>
    </xf>
    <xf numFmtId="0" fontId="6" fillId="3" borderId="9" xfId="7" applyFont="1" applyFill="1" applyBorder="1" applyAlignment="1" applyProtection="1">
      <alignment horizontal="left" vertical="center" wrapText="1" indent="1"/>
      <protection hidden="1"/>
    </xf>
    <xf numFmtId="0" fontId="6" fillId="3" borderId="11" xfId="7" applyFont="1" applyFill="1" applyBorder="1" applyAlignment="1" applyProtection="1">
      <alignment horizontal="left" vertical="center" wrapText="1" indent="1"/>
      <protection hidden="1"/>
    </xf>
    <xf numFmtId="0" fontId="6" fillId="3" borderId="10" xfId="9" applyFont="1" applyFill="1" applyBorder="1" applyAlignment="1" applyProtection="1">
      <alignment horizontal="center" vertical="center" wrapText="1"/>
      <protection hidden="1"/>
    </xf>
    <xf numFmtId="0" fontId="6" fillId="3" borderId="9" xfId="9" applyFont="1" applyFill="1" applyBorder="1" applyAlignment="1" applyProtection="1">
      <alignment horizontal="center" vertical="center" wrapText="1"/>
      <protection hidden="1"/>
    </xf>
    <xf numFmtId="0" fontId="6" fillId="3" borderId="11" xfId="9" applyFont="1" applyFill="1" applyBorder="1" applyAlignment="1" applyProtection="1">
      <alignment horizontal="center" vertical="center" wrapText="1"/>
      <protection hidden="1"/>
    </xf>
    <xf numFmtId="0" fontId="6" fillId="3" borderId="17" xfId="9" applyFont="1" applyFill="1" applyBorder="1" applyAlignment="1" applyProtection="1">
      <alignment horizontal="center" vertical="center"/>
      <protection hidden="1"/>
    </xf>
    <xf numFmtId="0" fontId="6" fillId="3" borderId="20" xfId="9" applyFont="1" applyFill="1" applyBorder="1" applyAlignment="1" applyProtection="1">
      <alignment horizontal="center" vertical="center"/>
      <protection hidden="1"/>
    </xf>
    <xf numFmtId="0" fontId="6" fillId="3" borderId="15" xfId="9" applyFont="1" applyFill="1" applyBorder="1" applyAlignment="1" applyProtection="1">
      <alignment horizontal="center" vertical="center"/>
      <protection hidden="1"/>
    </xf>
    <xf numFmtId="0" fontId="6" fillId="0" borderId="0" xfId="7" applyFont="1" applyAlignment="1" applyProtection="1">
      <alignment horizontal="center" vertical="center" wrapText="1"/>
      <protection hidden="1"/>
    </xf>
    <xf numFmtId="0" fontId="6" fillId="0" borderId="21" xfId="7" applyFont="1" applyBorder="1" applyAlignment="1" applyProtection="1">
      <alignment horizontal="center" vertical="center"/>
      <protection hidden="1"/>
    </xf>
    <xf numFmtId="3" fontId="6" fillId="5" borderId="17" xfId="7" applyNumberFormat="1" applyFont="1" applyFill="1" applyBorder="1" applyAlignment="1" applyProtection="1">
      <alignment horizontal="left" vertical="center" wrapText="1" indent="1"/>
      <protection locked="0"/>
    </xf>
    <xf numFmtId="3" fontId="6" fillId="5" borderId="20" xfId="7" applyNumberFormat="1" applyFont="1" applyFill="1" applyBorder="1" applyAlignment="1" applyProtection="1">
      <alignment horizontal="left" vertical="center" wrapText="1" indent="1"/>
      <protection locked="0"/>
    </xf>
    <xf numFmtId="3" fontId="6" fillId="5" borderId="15" xfId="7" applyNumberFormat="1" applyFont="1" applyFill="1" applyBorder="1" applyAlignment="1" applyProtection="1">
      <alignment horizontal="left" vertical="center" wrapText="1" indent="1"/>
      <protection locked="0"/>
    </xf>
    <xf numFmtId="2" fontId="6" fillId="3" borderId="10" xfId="7" applyNumberFormat="1" applyFont="1" applyFill="1" applyBorder="1" applyAlignment="1" applyProtection="1">
      <alignment horizontal="left" vertical="center" wrapText="1" indent="1"/>
      <protection hidden="1"/>
    </xf>
    <xf numFmtId="2" fontId="6" fillId="3" borderId="9" xfId="7" applyNumberFormat="1" applyFont="1" applyFill="1" applyBorder="1" applyAlignment="1" applyProtection="1">
      <alignment horizontal="left" vertical="center" wrapText="1" indent="1"/>
      <protection hidden="1"/>
    </xf>
    <xf numFmtId="2" fontId="6" fillId="3" borderId="11" xfId="7" applyNumberFormat="1" applyFont="1" applyFill="1" applyBorder="1" applyAlignment="1" applyProtection="1">
      <alignment horizontal="left" vertical="center" wrapText="1" indent="1"/>
      <protection hidden="1"/>
    </xf>
    <xf numFmtId="0" fontId="6" fillId="3" borderId="17" xfId="7"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6" fillId="3" borderId="15" xfId="7" applyFont="1" applyFill="1" applyBorder="1" applyAlignment="1" applyProtection="1">
      <alignment horizontal="left" vertical="center" wrapText="1" indent="1"/>
      <protection hidden="1"/>
    </xf>
    <xf numFmtId="0" fontId="0" fillId="0" borderId="16" xfId="0" applyBorder="1" applyAlignment="1">
      <alignment horizontal="left" vertical="center" wrapText="1" indent="1"/>
    </xf>
    <xf numFmtId="49" fontId="6" fillId="3" borderId="17" xfId="7" applyNumberFormat="1" applyFont="1" applyFill="1" applyBorder="1" applyAlignment="1" applyProtection="1">
      <alignment horizontal="left" vertical="center" wrapText="1" indent="1"/>
      <protection hidden="1"/>
    </xf>
    <xf numFmtId="0" fontId="6" fillId="3" borderId="18" xfId="0" applyFont="1" applyFill="1" applyBorder="1" applyAlignment="1" applyProtection="1">
      <alignment horizontal="left" vertical="center" wrapText="1" indent="1"/>
      <protection hidden="1"/>
    </xf>
    <xf numFmtId="0" fontId="6" fillId="3" borderId="19" xfId="0" applyFont="1" applyFill="1" applyBorder="1" applyAlignment="1" applyProtection="1">
      <alignment horizontal="left" vertical="center" wrapText="1" indent="1"/>
      <protection hidden="1"/>
    </xf>
    <xf numFmtId="0" fontId="6" fillId="3" borderId="15" xfId="0" applyFont="1" applyFill="1" applyBorder="1" applyAlignment="1" applyProtection="1">
      <alignment horizontal="left" vertical="center" wrapText="1" indent="1"/>
      <protection hidden="1"/>
    </xf>
    <xf numFmtId="0" fontId="6" fillId="3" borderId="21" xfId="0" applyFont="1" applyFill="1" applyBorder="1" applyAlignment="1" applyProtection="1">
      <alignment horizontal="left" vertical="center" wrapText="1" indent="1"/>
      <protection hidden="1"/>
    </xf>
    <xf numFmtId="0" fontId="6" fillId="3" borderId="16" xfId="0" applyFont="1" applyFill="1" applyBorder="1" applyAlignment="1" applyProtection="1">
      <alignment horizontal="left" vertical="center" wrapText="1" indent="1"/>
      <protection hidden="1"/>
    </xf>
    <xf numFmtId="0" fontId="6" fillId="3" borderId="2" xfId="7" applyFont="1" applyFill="1" applyBorder="1" applyAlignment="1" applyProtection="1">
      <alignment horizontal="left" vertical="center" wrapText="1" indent="1"/>
      <protection hidden="1"/>
    </xf>
    <xf numFmtId="0" fontId="6" fillId="3" borderId="1" xfId="7" applyFont="1" applyFill="1" applyBorder="1" applyAlignment="1" applyProtection="1">
      <alignment horizontal="left" vertical="center" wrapText="1" indent="1"/>
      <protection hidden="1"/>
    </xf>
    <xf numFmtId="0" fontId="6" fillId="3" borderId="3" xfId="7" applyFont="1" applyFill="1" applyBorder="1" applyAlignment="1" applyProtection="1">
      <alignment horizontal="left" vertical="center" wrapText="1" indent="1"/>
      <protection hidden="1"/>
    </xf>
    <xf numFmtId="0" fontId="6" fillId="3" borderId="17" xfId="7" applyFont="1" applyFill="1" applyBorder="1" applyAlignment="1" applyProtection="1">
      <alignment horizontal="left" vertical="center" indent="1"/>
      <protection hidden="1"/>
    </xf>
    <xf numFmtId="0" fontId="6" fillId="3" borderId="15" xfId="7" applyFont="1" applyFill="1" applyBorder="1" applyAlignment="1" applyProtection="1">
      <alignment horizontal="left" vertical="center" indent="1"/>
      <protection hidden="1"/>
    </xf>
    <xf numFmtId="0" fontId="6" fillId="0" borderId="0" xfId="7" applyFont="1" applyAlignment="1" applyProtection="1">
      <alignment horizontal="left" vertical="center" wrapText="1" indent="1"/>
      <protection hidden="1"/>
    </xf>
    <xf numFmtId="0" fontId="6" fillId="0" borderId="21" xfId="7" applyFont="1" applyBorder="1" applyAlignment="1" applyProtection="1">
      <alignment horizontal="left" vertical="center" wrapText="1" indent="1"/>
      <protection hidden="1"/>
    </xf>
    <xf numFmtId="2" fontId="10" fillId="3" borderId="9" xfId="7" applyNumberFormat="1" applyFont="1" applyFill="1" applyBorder="1" applyAlignment="1" applyProtection="1">
      <alignment horizontal="left" vertical="center" wrapText="1" indent="1"/>
      <protection hidden="1"/>
    </xf>
    <xf numFmtId="0" fontId="0" fillId="0" borderId="0" xfId="0" applyAlignment="1">
      <alignment horizontal="left" wrapText="1" indent="1"/>
    </xf>
    <xf numFmtId="0" fontId="6" fillId="3" borderId="10" xfId="10" applyFont="1" applyFill="1" applyBorder="1" applyAlignment="1" applyProtection="1">
      <alignment horizontal="left" vertical="center" wrapText="1" indent="1"/>
      <protection hidden="1"/>
    </xf>
    <xf numFmtId="0" fontId="0" fillId="0" borderId="9" xfId="0" applyBorder="1" applyAlignment="1" applyProtection="1">
      <alignment horizontal="left" vertical="center" wrapText="1" indent="1"/>
      <protection hidden="1"/>
    </xf>
    <xf numFmtId="0" fontId="0" fillId="0" borderId="11" xfId="0" applyBorder="1" applyAlignment="1" applyProtection="1">
      <alignment horizontal="left" vertical="center" wrapText="1" indent="1"/>
      <protection hidden="1"/>
    </xf>
    <xf numFmtId="0" fontId="6" fillId="3" borderId="10" xfId="9" applyFont="1" applyFill="1" applyBorder="1" applyAlignment="1" applyProtection="1">
      <alignment horizontal="left" vertical="center" wrapText="1" indent="1"/>
      <protection hidden="1"/>
    </xf>
    <xf numFmtId="0" fontId="6" fillId="3" borderId="9" xfId="9" applyFont="1" applyFill="1" applyBorder="1" applyAlignment="1" applyProtection="1">
      <alignment horizontal="left" vertical="center" wrapText="1" indent="1"/>
      <protection hidden="1"/>
    </xf>
    <xf numFmtId="0" fontId="6" fillId="0" borderId="0" xfId="9" applyFont="1" applyFill="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6" fillId="3" borderId="9" xfId="0" applyFont="1" applyFill="1" applyBorder="1" applyAlignment="1" applyProtection="1">
      <alignment horizontal="left" vertical="center" wrapText="1" indent="1"/>
      <protection hidden="1"/>
    </xf>
    <xf numFmtId="0" fontId="6" fillId="3" borderId="17" xfId="10" applyFont="1" applyFill="1" applyBorder="1" applyAlignment="1" applyProtection="1">
      <alignment horizontal="left" vertical="center" wrapText="1" indent="1"/>
      <protection hidden="1"/>
    </xf>
    <xf numFmtId="0" fontId="0" fillId="0" borderId="19" xfId="0" applyBorder="1" applyAlignment="1" applyProtection="1">
      <alignment horizontal="left" vertical="center" wrapText="1" indent="1"/>
      <protection hidden="1"/>
    </xf>
    <xf numFmtId="0" fontId="0" fillId="0" borderId="20" xfId="0" applyBorder="1" applyAlignment="1" applyProtection="1">
      <alignment horizontal="left" vertical="center" wrapText="1" indent="1"/>
      <protection hidden="1"/>
    </xf>
    <xf numFmtId="0" fontId="0" fillId="0" borderId="23" xfId="0" applyBorder="1" applyAlignment="1" applyProtection="1">
      <alignment horizontal="left" vertical="center" wrapText="1" indent="1"/>
      <protection hidden="1"/>
    </xf>
    <xf numFmtId="0" fontId="0" fillId="0" borderId="15" xfId="0" applyBorder="1" applyAlignment="1" applyProtection="1">
      <alignment horizontal="left" vertical="center" wrapText="1" indent="1"/>
      <protection hidden="1"/>
    </xf>
    <xf numFmtId="0" fontId="0" fillId="0" borderId="16" xfId="0" applyBorder="1" applyAlignment="1" applyProtection="1">
      <alignment horizontal="left" vertical="center" wrapText="1" indent="1"/>
      <protection hidden="1"/>
    </xf>
    <xf numFmtId="0" fontId="6" fillId="3" borderId="5" xfId="9" applyFont="1" applyFill="1" applyBorder="1" applyAlignment="1" applyProtection="1">
      <alignment horizontal="center" vertical="center" wrapText="1"/>
      <protection hidden="1"/>
    </xf>
    <xf numFmtId="0" fontId="6" fillId="3" borderId="8" xfId="9" applyFont="1" applyFill="1" applyBorder="1" applyAlignment="1" applyProtection="1">
      <alignment horizontal="center" vertical="center" wrapText="1"/>
      <protection hidden="1"/>
    </xf>
    <xf numFmtId="0" fontId="6" fillId="3" borderId="6" xfId="9" applyFont="1" applyFill="1" applyBorder="1" applyAlignment="1" applyProtection="1">
      <alignment horizontal="center" vertical="center" wrapText="1"/>
      <protection hidden="1"/>
    </xf>
    <xf numFmtId="0" fontId="6" fillId="3" borderId="10" xfId="10" applyFont="1" applyFill="1" applyBorder="1" applyAlignment="1" applyProtection="1">
      <alignment horizontal="center" vertical="center" wrapText="1"/>
      <protection hidden="1"/>
    </xf>
    <xf numFmtId="0" fontId="6" fillId="3" borderId="9" xfId="10" applyFont="1" applyFill="1" applyBorder="1" applyAlignment="1" applyProtection="1">
      <alignment horizontal="center" vertical="center" wrapText="1"/>
      <protection hidden="1"/>
    </xf>
    <xf numFmtId="0" fontId="6" fillId="3" borderId="11" xfId="10" applyFont="1"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6" fillId="3" borderId="10" xfId="7" applyNumberFormat="1" applyFont="1" applyFill="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10" fillId="3" borderId="10" xfId="7" applyNumberFormat="1" applyFont="1" applyFill="1" applyBorder="1" applyAlignment="1" applyProtection="1">
      <alignment horizontal="left" vertical="center" wrapText="1" indent="1"/>
      <protection hidden="1"/>
    </xf>
    <xf numFmtId="0" fontId="10" fillId="3" borderId="9" xfId="0" applyFont="1" applyFill="1" applyBorder="1" applyAlignment="1" applyProtection="1">
      <alignment horizontal="left" vertical="center" wrapText="1" indent="1"/>
      <protection hidden="1"/>
    </xf>
    <xf numFmtId="0" fontId="6" fillId="3" borderId="5" xfId="7"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0" borderId="9" xfId="0" applyBorder="1" applyAlignment="1" applyProtection="1">
      <alignment vertical="center" wrapText="1"/>
      <protection hidden="1"/>
    </xf>
    <xf numFmtId="0" fontId="0" fillId="0" borderId="11" xfId="0" applyBorder="1" applyAlignment="1" applyProtection="1">
      <alignment vertical="center" wrapText="1"/>
      <protection hidden="1"/>
    </xf>
    <xf numFmtId="0" fontId="6" fillId="3" borderId="9" xfId="9" applyFont="1" applyFill="1" applyBorder="1" applyAlignment="1" applyProtection="1">
      <alignment horizontal="center" vertical="center"/>
      <protection hidden="1"/>
    </xf>
    <xf numFmtId="0" fontId="6" fillId="3" borderId="11" xfId="9" applyFont="1" applyFill="1" applyBorder="1" applyAlignment="1" applyProtection="1">
      <alignment horizontal="center" vertical="center"/>
      <protection hidden="1"/>
    </xf>
    <xf numFmtId="171" fontId="6" fillId="3" borderId="17" xfId="7" applyNumberFormat="1" applyFont="1" applyFill="1" applyBorder="1" applyAlignment="1" applyProtection="1">
      <alignment horizontal="center" vertical="center"/>
      <protection hidden="1"/>
    </xf>
    <xf numFmtId="171" fontId="6" fillId="3" borderId="18" xfId="7" applyNumberFormat="1" applyFont="1" applyFill="1" applyBorder="1" applyAlignment="1" applyProtection="1">
      <alignment horizontal="center" vertical="center"/>
      <protection hidden="1"/>
    </xf>
    <xf numFmtId="171" fontId="6" fillId="3" borderId="20" xfId="7" applyNumberFormat="1" applyFont="1" applyFill="1" applyBorder="1" applyAlignment="1" applyProtection="1">
      <alignment horizontal="center" vertical="center"/>
      <protection hidden="1"/>
    </xf>
    <xf numFmtId="171" fontId="6" fillId="3" borderId="0" xfId="7" applyNumberFormat="1" applyFont="1" applyFill="1" applyBorder="1" applyAlignment="1" applyProtection="1">
      <alignment horizontal="center" vertical="center"/>
      <protection hidden="1"/>
    </xf>
    <xf numFmtId="166" fontId="6" fillId="5" borderId="10" xfId="7" applyNumberFormat="1" applyFont="1" applyFill="1" applyBorder="1" applyAlignment="1" applyProtection="1">
      <alignment horizontal="right" vertical="center"/>
      <protection locked="0"/>
    </xf>
    <xf numFmtId="166" fontId="6" fillId="5" borderId="9" xfId="7" applyNumberFormat="1" applyFont="1" applyFill="1" applyBorder="1" applyAlignment="1" applyProtection="1">
      <alignment horizontal="right" vertical="center"/>
      <protection locked="0"/>
    </xf>
    <xf numFmtId="166" fontId="6" fillId="5" borderId="11" xfId="7" applyNumberFormat="1" applyFont="1" applyFill="1" applyBorder="1" applyAlignment="1" applyProtection="1">
      <alignment horizontal="right" vertical="center"/>
      <protection locked="0"/>
    </xf>
    <xf numFmtId="166" fontId="6" fillId="5" borderId="17" xfId="7" applyNumberFormat="1" applyFont="1" applyFill="1" applyBorder="1" applyAlignment="1" applyProtection="1">
      <alignment horizontal="right" vertical="center"/>
      <protection locked="0"/>
    </xf>
    <xf numFmtId="166" fontId="6" fillId="5" borderId="20" xfId="7" applyNumberFormat="1" applyFont="1" applyFill="1" applyBorder="1" applyAlignment="1" applyProtection="1">
      <alignment horizontal="right" vertical="center"/>
      <protection locked="0"/>
    </xf>
    <xf numFmtId="166" fontId="6" fillId="5" borderId="15" xfId="7" applyNumberFormat="1" applyFont="1" applyFill="1" applyBorder="1" applyAlignment="1" applyProtection="1">
      <alignment horizontal="right" vertical="center"/>
      <protection locked="0"/>
    </xf>
    <xf numFmtId="0" fontId="6" fillId="3" borderId="9" xfId="7" applyNumberFormat="1" applyFont="1" applyFill="1" applyBorder="1" applyAlignment="1" applyProtection="1">
      <alignment horizontal="left" vertical="center" wrapText="1" indent="1"/>
      <protection hidden="1"/>
    </xf>
    <xf numFmtId="0" fontId="6" fillId="3" borderId="9" xfId="7" applyNumberFormat="1" applyFont="1" applyFill="1" applyBorder="1" applyAlignment="1" applyProtection="1">
      <alignment horizontal="center" vertical="center" wrapText="1"/>
      <protection hidden="1"/>
    </xf>
    <xf numFmtId="0" fontId="6" fillId="3" borderId="11" xfId="7" applyNumberFormat="1" applyFont="1" applyFill="1" applyBorder="1" applyAlignment="1" applyProtection="1">
      <alignment horizontal="center" vertical="center" wrapText="1"/>
      <protection hidden="1"/>
    </xf>
    <xf numFmtId="0" fontId="6" fillId="3" borderId="5" xfId="7" applyNumberFormat="1" applyFont="1" applyFill="1" applyBorder="1" applyAlignment="1" applyProtection="1">
      <alignment horizontal="center" vertical="center" wrapText="1"/>
      <protection hidden="1"/>
    </xf>
    <xf numFmtId="0" fontId="6" fillId="3" borderId="8" xfId="7" applyNumberFormat="1" applyFont="1" applyFill="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10" fillId="3" borderId="5" xfId="7" applyFont="1" applyFill="1" applyBorder="1" applyAlignment="1" applyProtection="1">
      <alignment horizontal="left" vertical="center" wrapText="1" indent="1"/>
      <protection hidden="1"/>
    </xf>
    <xf numFmtId="0" fontId="0" fillId="3" borderId="6" xfId="0" applyFill="1" applyBorder="1" applyAlignment="1" applyProtection="1">
      <alignment horizontal="left" vertical="center" wrapText="1" indent="1"/>
      <protection hidden="1"/>
    </xf>
    <xf numFmtId="0" fontId="0" fillId="0" borderId="9" xfId="0" applyBorder="1" applyAlignment="1" applyProtection="1">
      <alignment horizontal="center" vertical="center" wrapText="1"/>
      <protection hidden="1"/>
    </xf>
    <xf numFmtId="0" fontId="6" fillId="3" borderId="17" xfId="7" applyNumberFormat="1" applyFont="1" applyFill="1" applyBorder="1" applyAlignment="1" applyProtection="1">
      <alignment horizontal="center" vertical="center" wrapText="1"/>
      <protection hidden="1"/>
    </xf>
    <xf numFmtId="0" fontId="6" fillId="3" borderId="19" xfId="7" applyNumberFormat="1" applyFont="1" applyFill="1" applyBorder="1" applyAlignment="1" applyProtection="1">
      <alignment horizontal="center" vertical="center" wrapText="1"/>
      <protection hidden="1"/>
    </xf>
    <xf numFmtId="0" fontId="9" fillId="4" borderId="5" xfId="7" applyFont="1" applyFill="1" applyBorder="1" applyAlignment="1" applyProtection="1">
      <alignment horizontal="left" vertical="center" indent="1"/>
      <protection hidden="1"/>
    </xf>
    <xf numFmtId="0" fontId="0" fillId="0" borderId="8" xfId="0" applyBorder="1" applyAlignment="1">
      <alignment horizontal="left" vertical="center" indent="1"/>
    </xf>
    <xf numFmtId="0" fontId="0" fillId="0" borderId="6" xfId="0" applyBorder="1" applyAlignment="1">
      <alignment horizontal="left" vertical="center" indent="1"/>
    </xf>
    <xf numFmtId="0" fontId="0" fillId="0" borderId="8" xfId="0" applyBorder="1" applyAlignment="1">
      <alignment horizontal="left" vertical="center" wrapText="1" indent="1"/>
    </xf>
    <xf numFmtId="0" fontId="0" fillId="0" borderId="6" xfId="0" applyBorder="1" applyAlignment="1">
      <alignment horizontal="left" vertical="center" wrapText="1" indent="1"/>
    </xf>
    <xf numFmtId="0" fontId="6" fillId="3" borderId="28" xfId="7" applyFont="1" applyFill="1" applyBorder="1" applyAlignment="1" applyProtection="1">
      <alignment horizontal="left" vertical="center" indent="1"/>
      <protection hidden="1"/>
    </xf>
    <xf numFmtId="0" fontId="0" fillId="0" borderId="32" xfId="0" applyBorder="1" applyAlignment="1">
      <alignment horizontal="left" vertical="center" indent="1"/>
    </xf>
    <xf numFmtId="0" fontId="6" fillId="3" borderId="29" xfId="7" applyFont="1" applyFill="1" applyBorder="1" applyAlignment="1" applyProtection="1">
      <alignment horizontal="left" vertical="center" indent="1"/>
      <protection hidden="1"/>
    </xf>
    <xf numFmtId="0" fontId="0" fillId="0" borderId="33" xfId="0" applyBorder="1" applyAlignment="1">
      <alignment horizontal="left" vertical="center" indent="1"/>
    </xf>
    <xf numFmtId="49" fontId="10" fillId="3" borderId="17" xfId="9" applyNumberFormat="1" applyFont="1" applyFill="1" applyBorder="1" applyAlignment="1" applyProtection="1">
      <alignment horizontal="left" vertical="center" wrapText="1" indent="1"/>
      <protection hidden="1"/>
    </xf>
    <xf numFmtId="49" fontId="6" fillId="3" borderId="5" xfId="7" applyNumberFormat="1" applyFont="1" applyFill="1" applyBorder="1" applyAlignment="1" applyProtection="1">
      <alignment horizontal="left" vertical="center" wrapText="1" indent="1"/>
      <protection hidden="1"/>
    </xf>
    <xf numFmtId="49" fontId="10" fillId="3" borderId="10" xfId="9" applyNumberFormat="1" applyFont="1" applyFill="1" applyBorder="1" applyAlignment="1" applyProtection="1">
      <alignment horizontal="left" vertical="center" wrapText="1" indent="1"/>
      <protection hidden="1"/>
    </xf>
    <xf numFmtId="0" fontId="0" fillId="3" borderId="9" xfId="0" applyFill="1" applyBorder="1" applyAlignment="1" applyProtection="1">
      <alignment horizontal="left" vertical="center" wrapText="1" indent="1"/>
      <protection hidden="1"/>
    </xf>
    <xf numFmtId="0" fontId="16" fillId="0" borderId="8" xfId="0" applyFont="1" applyBorder="1" applyAlignment="1" applyProtection="1">
      <alignment horizontal="left" vertical="center" wrapText="1" indent="1"/>
      <protection hidden="1"/>
    </xf>
    <xf numFmtId="0" fontId="16" fillId="0" borderId="6" xfId="0" applyFont="1" applyBorder="1" applyAlignment="1" applyProtection="1">
      <alignment horizontal="left" vertical="center" wrapText="1" indent="1"/>
      <protection hidden="1"/>
    </xf>
    <xf numFmtId="0" fontId="0" fillId="0" borderId="8" xfId="0" applyBorder="1" applyAlignment="1" applyProtection="1">
      <alignment horizontal="left" vertical="center" wrapText="1" indent="1"/>
      <protection hidden="1"/>
    </xf>
    <xf numFmtId="0" fontId="0" fillId="0" borderId="6" xfId="0" applyBorder="1" applyAlignment="1" applyProtection="1">
      <alignment horizontal="left" vertical="center" wrapText="1" indent="1"/>
      <protection hidden="1"/>
    </xf>
    <xf numFmtId="0" fontId="6" fillId="3" borderId="2" xfId="0" applyFont="1" applyFill="1" applyBorder="1" applyAlignment="1" applyProtection="1">
      <alignment horizontal="left" vertical="center" indent="1"/>
      <protection hidden="1"/>
    </xf>
    <xf numFmtId="0" fontId="6" fillId="3" borderId="1" xfId="0" applyFont="1" applyFill="1" applyBorder="1" applyAlignment="1">
      <alignment horizontal="left" vertical="center" indent="1"/>
    </xf>
    <xf numFmtId="0" fontId="6" fillId="3" borderId="3" xfId="0" applyFont="1" applyFill="1" applyBorder="1" applyAlignment="1">
      <alignment horizontal="left" vertical="center" indent="1"/>
    </xf>
    <xf numFmtId="0" fontId="6" fillId="3" borderId="10" xfId="0" applyNumberFormat="1" applyFont="1" applyFill="1" applyBorder="1" applyAlignment="1" applyProtection="1">
      <alignment horizontal="left" vertical="center" wrapText="1" indent="1"/>
      <protection hidden="1"/>
    </xf>
    <xf numFmtId="0" fontId="16" fillId="0" borderId="8" xfId="0" applyFont="1" applyBorder="1" applyAlignment="1">
      <alignment horizontal="left" vertical="center" wrapText="1" indent="1"/>
    </xf>
    <xf numFmtId="0" fontId="6" fillId="3" borderId="10" xfId="0" applyNumberFormat="1" applyFont="1" applyFill="1" applyBorder="1" applyAlignment="1" applyProtection="1">
      <alignment horizontal="center" vertical="center" wrapText="1"/>
      <protection hidden="1"/>
    </xf>
    <xf numFmtId="0" fontId="6" fillId="3" borderId="11"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left" vertical="center" wrapText="1" indent="1"/>
      <protection hidden="1"/>
    </xf>
    <xf numFmtId="0" fontId="18" fillId="0" borderId="20" xfId="0" applyFont="1" applyBorder="1" applyAlignment="1" applyProtection="1">
      <alignment horizontal="center" vertical="center"/>
      <protection hidden="1"/>
    </xf>
    <xf numFmtId="0" fontId="16" fillId="0" borderId="6" xfId="0" applyFont="1" applyBorder="1" applyAlignment="1">
      <alignment horizontal="left" vertical="center" wrapText="1" indent="1"/>
    </xf>
    <xf numFmtId="0" fontId="6" fillId="5" borderId="1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6" fillId="3" borderId="17" xfId="26" applyFont="1" applyFill="1" applyBorder="1" applyAlignment="1" applyProtection="1">
      <alignment horizontal="left" vertical="center" wrapText="1" indent="1"/>
      <protection hidden="1"/>
    </xf>
    <xf numFmtId="0" fontId="6" fillId="3" borderId="18" xfId="26" applyFont="1" applyFill="1" applyBorder="1" applyAlignment="1" applyProtection="1">
      <alignment horizontal="left" vertical="center" wrapText="1" indent="1"/>
      <protection hidden="1"/>
    </xf>
    <xf numFmtId="0" fontId="6" fillId="3" borderId="19" xfId="26" applyFont="1" applyFill="1" applyBorder="1" applyAlignment="1" applyProtection="1">
      <alignment horizontal="left" vertical="center" wrapText="1" indent="1"/>
      <protection hidden="1"/>
    </xf>
    <xf numFmtId="0" fontId="6" fillId="3" borderId="15" xfId="26" applyFont="1" applyFill="1" applyBorder="1" applyAlignment="1" applyProtection="1">
      <alignment horizontal="left" vertical="center" wrapText="1" indent="1"/>
      <protection hidden="1"/>
    </xf>
    <xf numFmtId="0" fontId="6" fillId="3" borderId="21" xfId="26" applyFont="1" applyFill="1" applyBorder="1" applyAlignment="1" applyProtection="1">
      <alignment horizontal="left" vertical="center" wrapText="1" indent="1"/>
      <protection hidden="1"/>
    </xf>
    <xf numFmtId="0" fontId="6" fillId="3" borderId="16" xfId="26" applyFont="1" applyFill="1" applyBorder="1" applyAlignment="1" applyProtection="1">
      <alignment horizontal="left" vertical="center" wrapText="1" indent="1"/>
      <protection hidden="1"/>
    </xf>
    <xf numFmtId="0" fontId="10" fillId="4" borderId="10" xfId="9" applyFont="1" applyFill="1" applyBorder="1" applyAlignment="1" applyProtection="1">
      <alignment horizontal="left" vertical="center" wrapText="1" indent="1"/>
      <protection hidden="1"/>
    </xf>
    <xf numFmtId="0" fontId="10" fillId="4" borderId="11" xfId="9" applyFont="1" applyFill="1" applyBorder="1" applyAlignment="1" applyProtection="1">
      <alignment horizontal="left" vertical="center" wrapText="1" indent="1"/>
      <protection hidden="1"/>
    </xf>
    <xf numFmtId="0" fontId="13" fillId="0" borderId="0" xfId="7" applyFont="1" applyBorder="1" applyAlignment="1" applyProtection="1">
      <alignment horizontal="left" wrapText="1"/>
      <protection hidden="1"/>
    </xf>
    <xf numFmtId="0" fontId="0" fillId="0" borderId="0" xfId="0" applyAlignment="1">
      <alignment horizontal="left" wrapText="1"/>
    </xf>
    <xf numFmtId="0" fontId="0" fillId="0" borderId="21" xfId="0" applyBorder="1" applyAlignment="1">
      <alignment horizontal="left" wrapText="1"/>
    </xf>
    <xf numFmtId="0" fontId="10" fillId="4" borderId="10" xfId="6" applyFont="1" applyFill="1" applyBorder="1" applyAlignment="1" applyProtection="1">
      <alignment horizontal="left" vertical="center" wrapText="1" indent="1"/>
      <protection hidden="1"/>
    </xf>
    <xf numFmtId="0" fontId="10" fillId="4" borderId="11" xfId="6" applyFont="1" applyFill="1" applyBorder="1" applyAlignment="1" applyProtection="1">
      <alignment horizontal="left" vertical="center" wrapText="1" indent="1"/>
      <protection hidden="1"/>
    </xf>
    <xf numFmtId="0" fontId="10" fillId="4" borderId="10" xfId="9" applyFont="1" applyFill="1" applyBorder="1" applyAlignment="1" applyProtection="1">
      <alignment horizontal="left" vertical="center" indent="1"/>
      <protection hidden="1"/>
    </xf>
    <xf numFmtId="0" fontId="10" fillId="4" borderId="11" xfId="9" applyFont="1" applyFill="1" applyBorder="1" applyAlignment="1" applyProtection="1">
      <alignment horizontal="left" vertical="center" indent="1"/>
      <protection hidden="1"/>
    </xf>
    <xf numFmtId="0" fontId="9" fillId="3" borderId="5" xfId="6" applyFont="1" applyFill="1" applyBorder="1" applyAlignment="1" applyProtection="1">
      <alignment horizontal="left" vertical="center" wrapText="1" indent="1"/>
      <protection hidden="1"/>
    </xf>
    <xf numFmtId="0" fontId="16" fillId="3" borderId="6" xfId="0" applyFont="1" applyFill="1" applyBorder="1" applyAlignment="1">
      <alignment horizontal="left" vertical="center" wrapText="1" indent="1"/>
    </xf>
  </cellXfs>
  <cellStyles count="1029">
    <cellStyle name="A4 Auto Format" xfId="12" xr:uid="{00000000-0005-0000-0000-000000000000}"/>
    <cellStyle name="A4 Auto Format 2" xfId="35" xr:uid="{00000000-0005-0000-0000-000001000000}"/>
    <cellStyle name="A4 Auto Format 2 2" xfId="405" xr:uid="{00000000-0005-0000-0000-000002000000}"/>
    <cellStyle name="A4 Auto Format 3" xfId="36" xr:uid="{00000000-0005-0000-0000-000003000000}"/>
    <cellStyle name="A4 Auto Format 3 2" xfId="406" xr:uid="{00000000-0005-0000-0000-000004000000}"/>
    <cellStyle name="A4 Auto Format 4" xfId="32" xr:uid="{00000000-0005-0000-0000-000005000000}"/>
    <cellStyle name="A4 Auto Format 5" xfId="401" xr:uid="{00000000-0005-0000-0000-000006000000}"/>
    <cellStyle name="A4 No Format" xfId="13" xr:uid="{00000000-0005-0000-0000-000007000000}"/>
    <cellStyle name="A4 No Format 2" xfId="37" xr:uid="{00000000-0005-0000-0000-000008000000}"/>
    <cellStyle name="A4 No Format 2 2" xfId="407" xr:uid="{00000000-0005-0000-0000-000009000000}"/>
    <cellStyle name="A4 No Format 3" xfId="38" xr:uid="{00000000-0005-0000-0000-00000A000000}"/>
    <cellStyle name="A4 No Format 3 2" xfId="408" xr:uid="{00000000-0005-0000-0000-00000B000000}"/>
    <cellStyle name="A4 No Format 4" xfId="33" xr:uid="{00000000-0005-0000-0000-00000C000000}"/>
    <cellStyle name="A4 No Format 5" xfId="402" xr:uid="{00000000-0005-0000-0000-00000D000000}"/>
    <cellStyle name="A4 Normal" xfId="14" xr:uid="{00000000-0005-0000-0000-00000E000000}"/>
    <cellStyle name="A4 Normal 2" xfId="39" xr:uid="{00000000-0005-0000-0000-00000F000000}"/>
    <cellStyle name="A4 Normal 2 2" xfId="409" xr:uid="{00000000-0005-0000-0000-000010000000}"/>
    <cellStyle name="A4 Normal 3" xfId="40" xr:uid="{00000000-0005-0000-0000-000011000000}"/>
    <cellStyle name="A4 Normal 3 2" xfId="410" xr:uid="{00000000-0005-0000-0000-000012000000}"/>
    <cellStyle name="A4 Normal 4" xfId="34" xr:uid="{00000000-0005-0000-0000-000013000000}"/>
    <cellStyle name="A4 Normal 5" xfId="403" xr:uid="{00000000-0005-0000-0000-000014000000}"/>
    <cellStyle name="AZ1" xfId="41" xr:uid="{00000000-0005-0000-0000-000015000000}"/>
    <cellStyle name="Euro" xfId="1" xr:uid="{00000000-0005-0000-0000-000016000000}"/>
    <cellStyle name="Euro 2" xfId="30" xr:uid="{00000000-0005-0000-0000-000017000000}"/>
    <cellStyle name="Euro 2 2" xfId="404" xr:uid="{00000000-0005-0000-0000-000018000000}"/>
    <cellStyle name="Euro 2 3" xfId="392" xr:uid="{00000000-0005-0000-0000-000019000000}"/>
    <cellStyle name="Euro 3" xfId="31" xr:uid="{00000000-0005-0000-0000-00001A000000}"/>
    <cellStyle name="Euro 4" xfId="28" xr:uid="{00000000-0005-0000-0000-00001B000000}"/>
    <cellStyle name="Hyperlink 2" xfId="42" xr:uid="{00000000-0005-0000-0000-00001C000000}"/>
    <cellStyle name="Hyperlink 3" xfId="43" xr:uid="{00000000-0005-0000-0000-00001D000000}"/>
    <cellStyle name="Komma 2" xfId="15" xr:uid="{00000000-0005-0000-0000-00001E000000}"/>
    <cellStyle name="Komma 2 2" xfId="60" xr:uid="{00000000-0005-0000-0000-00001F000000}"/>
    <cellStyle name="Komma 2 3" xfId="545" xr:uid="{00000000-0005-0000-0000-000020000000}"/>
    <cellStyle name="Link" xfId="2" builtinId="8"/>
    <cellStyle name="Notiz 2" xfId="16" xr:uid="{00000000-0005-0000-0000-000022000000}"/>
    <cellStyle name="Notiz 2 2" xfId="546" xr:uid="{00000000-0005-0000-0000-000023000000}"/>
    <cellStyle name="Prozent 2" xfId="8" xr:uid="{00000000-0005-0000-0000-000024000000}"/>
    <cellStyle name="Prozent 2 2" xfId="411" xr:uid="{00000000-0005-0000-0000-000025000000}"/>
    <cellStyle name="Standard" xfId="0" builtinId="0"/>
    <cellStyle name="Standard 2" xfId="7" xr:uid="{00000000-0005-0000-0000-000027000000}"/>
    <cellStyle name="Standard 2 2" xfId="9" xr:uid="{00000000-0005-0000-0000-000028000000}"/>
    <cellStyle name="Standard 2 2 2" xfId="44" xr:uid="{00000000-0005-0000-0000-000029000000}"/>
    <cellStyle name="Standard 2 2 2 2" xfId="187" xr:uid="{00000000-0005-0000-0000-00002A000000}"/>
    <cellStyle name="Standard 2 2 3" xfId="45" xr:uid="{00000000-0005-0000-0000-00002B000000}"/>
    <cellStyle name="Standard 2 2 4" xfId="412" xr:uid="{00000000-0005-0000-0000-00002C000000}"/>
    <cellStyle name="Standard 2 3" xfId="46" xr:uid="{00000000-0005-0000-0000-00002D000000}"/>
    <cellStyle name="Standard 2 3 2" xfId="47" xr:uid="{00000000-0005-0000-0000-00002E000000}"/>
    <cellStyle name="Standard 2 3 3" xfId="413" xr:uid="{00000000-0005-0000-0000-00002F000000}"/>
    <cellStyle name="Standard 2 4" xfId="48" xr:uid="{00000000-0005-0000-0000-000030000000}"/>
    <cellStyle name="Standard 2 5" xfId="29" xr:uid="{00000000-0005-0000-0000-000031000000}"/>
    <cellStyle name="Standard 2 6" xfId="400" xr:uid="{00000000-0005-0000-0000-000032000000}"/>
    <cellStyle name="Standard 3" xfId="10" xr:uid="{00000000-0005-0000-0000-000033000000}"/>
    <cellStyle name="Standard 3 10" xfId="85" xr:uid="{00000000-0005-0000-0000-000034000000}"/>
    <cellStyle name="Standard 3 10 2" xfId="153" xr:uid="{00000000-0005-0000-0000-000035000000}"/>
    <cellStyle name="Standard 3 10 2 2" xfId="482" xr:uid="{00000000-0005-0000-0000-000036000000}"/>
    <cellStyle name="Standard 3 10 2 2 2" xfId="966" xr:uid="{00000000-0005-0000-0000-000037000000}"/>
    <cellStyle name="Standard 3 10 2 3" xfId="358" xr:uid="{00000000-0005-0000-0000-000038000000}"/>
    <cellStyle name="Standard 3 10 2 3 2" xfId="859" xr:uid="{00000000-0005-0000-0000-000039000000}"/>
    <cellStyle name="Standard 3 10 2 4" xfId="655" xr:uid="{00000000-0005-0000-0000-00003A000000}"/>
    <cellStyle name="Standard 3 10 3" xfId="290" xr:uid="{00000000-0005-0000-0000-00003B000000}"/>
    <cellStyle name="Standard 3 10 3 2" xfId="791" xr:uid="{00000000-0005-0000-0000-00003C000000}"/>
    <cellStyle name="Standard 3 10 4" xfId="448" xr:uid="{00000000-0005-0000-0000-00003D000000}"/>
    <cellStyle name="Standard 3 10 4 2" xfId="932" xr:uid="{00000000-0005-0000-0000-00003E000000}"/>
    <cellStyle name="Standard 3 10 5" xfId="222" xr:uid="{00000000-0005-0000-0000-00003F000000}"/>
    <cellStyle name="Standard 3 10 5 2" xfId="723" xr:uid="{00000000-0005-0000-0000-000040000000}"/>
    <cellStyle name="Standard 3 10 6" xfId="587" xr:uid="{00000000-0005-0000-0000-000041000000}"/>
    <cellStyle name="Standard 3 11" xfId="119" xr:uid="{00000000-0005-0000-0000-000042000000}"/>
    <cellStyle name="Standard 3 11 2" xfId="399" xr:uid="{00000000-0005-0000-0000-000043000000}"/>
    <cellStyle name="Standard 3 11 2 2" xfId="898" xr:uid="{00000000-0005-0000-0000-000044000000}"/>
    <cellStyle name="Standard 3 11 3" xfId="324" xr:uid="{00000000-0005-0000-0000-000045000000}"/>
    <cellStyle name="Standard 3 11 3 2" xfId="825" xr:uid="{00000000-0005-0000-0000-000046000000}"/>
    <cellStyle name="Standard 3 11 4" xfId="621" xr:uid="{00000000-0005-0000-0000-000047000000}"/>
    <cellStyle name="Standard 3 12" xfId="27" xr:uid="{00000000-0005-0000-0000-000048000000}"/>
    <cellStyle name="Standard 3 12 2" xfId="256" xr:uid="{00000000-0005-0000-0000-000049000000}"/>
    <cellStyle name="Standard 3 12 2 2" xfId="757" xr:uid="{00000000-0005-0000-0000-00004A000000}"/>
    <cellStyle name="Standard 3 12 3" xfId="553" xr:uid="{00000000-0005-0000-0000-00004B000000}"/>
    <cellStyle name="Standard 3 13" xfId="393" xr:uid="{00000000-0005-0000-0000-00004C000000}"/>
    <cellStyle name="Standard 3 13 2" xfId="893" xr:uid="{00000000-0005-0000-0000-00004D000000}"/>
    <cellStyle name="Standard 3 14" xfId="188" xr:uid="{00000000-0005-0000-0000-00004E000000}"/>
    <cellStyle name="Standard 3 14 2" xfId="689" xr:uid="{00000000-0005-0000-0000-00004F000000}"/>
    <cellStyle name="Standard 3 2" xfId="50" xr:uid="{00000000-0005-0000-0000-000050000000}"/>
    <cellStyle name="Standard 3 2 10" xfId="189" xr:uid="{00000000-0005-0000-0000-000051000000}"/>
    <cellStyle name="Standard 3 2 10 2" xfId="690" xr:uid="{00000000-0005-0000-0000-000052000000}"/>
    <cellStyle name="Standard 3 2 11" xfId="554" xr:uid="{00000000-0005-0000-0000-000053000000}"/>
    <cellStyle name="Standard 3 2 2" xfId="51" xr:uid="{00000000-0005-0000-0000-000054000000}"/>
    <cellStyle name="Standard 3 2 2 10" xfId="555" xr:uid="{00000000-0005-0000-0000-000055000000}"/>
    <cellStyle name="Standard 3 2 2 2" xfId="56" xr:uid="{00000000-0005-0000-0000-000056000000}"/>
    <cellStyle name="Standard 3 2 2 2 2" xfId="75" xr:uid="{00000000-0005-0000-0000-000057000000}"/>
    <cellStyle name="Standard 3 2 2 2 2 2" xfId="109" xr:uid="{00000000-0005-0000-0000-000058000000}"/>
    <cellStyle name="Standard 3 2 2 2 2 2 2" xfId="177" xr:uid="{00000000-0005-0000-0000-000059000000}"/>
    <cellStyle name="Standard 3 2 2 2 2 2 2 2" xfId="483" xr:uid="{00000000-0005-0000-0000-00005A000000}"/>
    <cellStyle name="Standard 3 2 2 2 2 2 2 2 2" xfId="967" xr:uid="{00000000-0005-0000-0000-00005B000000}"/>
    <cellStyle name="Standard 3 2 2 2 2 2 2 3" xfId="382" xr:uid="{00000000-0005-0000-0000-00005C000000}"/>
    <cellStyle name="Standard 3 2 2 2 2 2 2 3 2" xfId="883" xr:uid="{00000000-0005-0000-0000-00005D000000}"/>
    <cellStyle name="Standard 3 2 2 2 2 2 2 4" xfId="679" xr:uid="{00000000-0005-0000-0000-00005E000000}"/>
    <cellStyle name="Standard 3 2 2 2 2 2 3" xfId="314" xr:uid="{00000000-0005-0000-0000-00005F000000}"/>
    <cellStyle name="Standard 3 2 2 2 2 2 3 2" xfId="815" xr:uid="{00000000-0005-0000-0000-000060000000}"/>
    <cellStyle name="Standard 3 2 2 2 2 2 4" xfId="472" xr:uid="{00000000-0005-0000-0000-000061000000}"/>
    <cellStyle name="Standard 3 2 2 2 2 2 4 2" xfId="956" xr:uid="{00000000-0005-0000-0000-000062000000}"/>
    <cellStyle name="Standard 3 2 2 2 2 2 5" xfId="246" xr:uid="{00000000-0005-0000-0000-000063000000}"/>
    <cellStyle name="Standard 3 2 2 2 2 2 5 2" xfId="747" xr:uid="{00000000-0005-0000-0000-000064000000}"/>
    <cellStyle name="Standard 3 2 2 2 2 2 6" xfId="611" xr:uid="{00000000-0005-0000-0000-000065000000}"/>
    <cellStyle name="Standard 3 2 2 2 2 3" xfId="143" xr:uid="{00000000-0005-0000-0000-000066000000}"/>
    <cellStyle name="Standard 3 2 2 2 2 3 2" xfId="484" xr:uid="{00000000-0005-0000-0000-000067000000}"/>
    <cellStyle name="Standard 3 2 2 2 2 3 2 2" xfId="968" xr:uid="{00000000-0005-0000-0000-000068000000}"/>
    <cellStyle name="Standard 3 2 2 2 2 3 3" xfId="348" xr:uid="{00000000-0005-0000-0000-000069000000}"/>
    <cellStyle name="Standard 3 2 2 2 2 3 3 2" xfId="849" xr:uid="{00000000-0005-0000-0000-00006A000000}"/>
    <cellStyle name="Standard 3 2 2 2 2 3 4" xfId="645" xr:uid="{00000000-0005-0000-0000-00006B000000}"/>
    <cellStyle name="Standard 3 2 2 2 2 4" xfId="280" xr:uid="{00000000-0005-0000-0000-00006C000000}"/>
    <cellStyle name="Standard 3 2 2 2 2 4 2" xfId="781" xr:uid="{00000000-0005-0000-0000-00006D000000}"/>
    <cellStyle name="Standard 3 2 2 2 2 5" xfId="438" xr:uid="{00000000-0005-0000-0000-00006E000000}"/>
    <cellStyle name="Standard 3 2 2 2 2 5 2" xfId="922" xr:uid="{00000000-0005-0000-0000-00006F000000}"/>
    <cellStyle name="Standard 3 2 2 2 2 6" xfId="212" xr:uid="{00000000-0005-0000-0000-000070000000}"/>
    <cellStyle name="Standard 3 2 2 2 2 6 2" xfId="713" xr:uid="{00000000-0005-0000-0000-000071000000}"/>
    <cellStyle name="Standard 3 2 2 2 2 7" xfId="577" xr:uid="{00000000-0005-0000-0000-000072000000}"/>
    <cellStyle name="Standard 3 2 2 2 3" xfId="92" xr:uid="{00000000-0005-0000-0000-000073000000}"/>
    <cellStyle name="Standard 3 2 2 2 3 2" xfId="160" xr:uid="{00000000-0005-0000-0000-000074000000}"/>
    <cellStyle name="Standard 3 2 2 2 3 2 2" xfId="485" xr:uid="{00000000-0005-0000-0000-000075000000}"/>
    <cellStyle name="Standard 3 2 2 2 3 2 2 2" xfId="969" xr:uid="{00000000-0005-0000-0000-000076000000}"/>
    <cellStyle name="Standard 3 2 2 2 3 2 3" xfId="365" xr:uid="{00000000-0005-0000-0000-000077000000}"/>
    <cellStyle name="Standard 3 2 2 2 3 2 3 2" xfId="866" xr:uid="{00000000-0005-0000-0000-000078000000}"/>
    <cellStyle name="Standard 3 2 2 2 3 2 4" xfId="662" xr:uid="{00000000-0005-0000-0000-000079000000}"/>
    <cellStyle name="Standard 3 2 2 2 3 3" xfId="297" xr:uid="{00000000-0005-0000-0000-00007A000000}"/>
    <cellStyle name="Standard 3 2 2 2 3 3 2" xfId="798" xr:uid="{00000000-0005-0000-0000-00007B000000}"/>
    <cellStyle name="Standard 3 2 2 2 3 4" xfId="455" xr:uid="{00000000-0005-0000-0000-00007C000000}"/>
    <cellStyle name="Standard 3 2 2 2 3 4 2" xfId="939" xr:uid="{00000000-0005-0000-0000-00007D000000}"/>
    <cellStyle name="Standard 3 2 2 2 3 5" xfId="229" xr:uid="{00000000-0005-0000-0000-00007E000000}"/>
    <cellStyle name="Standard 3 2 2 2 3 5 2" xfId="730" xr:uid="{00000000-0005-0000-0000-00007F000000}"/>
    <cellStyle name="Standard 3 2 2 2 3 6" xfId="594" xr:uid="{00000000-0005-0000-0000-000080000000}"/>
    <cellStyle name="Standard 3 2 2 2 4" xfId="126" xr:uid="{00000000-0005-0000-0000-000081000000}"/>
    <cellStyle name="Standard 3 2 2 2 4 2" xfId="486" xr:uid="{00000000-0005-0000-0000-000082000000}"/>
    <cellStyle name="Standard 3 2 2 2 4 2 2" xfId="970" xr:uid="{00000000-0005-0000-0000-000083000000}"/>
    <cellStyle name="Standard 3 2 2 2 4 3" xfId="331" xr:uid="{00000000-0005-0000-0000-000084000000}"/>
    <cellStyle name="Standard 3 2 2 2 4 3 2" xfId="832" xr:uid="{00000000-0005-0000-0000-000085000000}"/>
    <cellStyle name="Standard 3 2 2 2 4 4" xfId="628" xr:uid="{00000000-0005-0000-0000-000086000000}"/>
    <cellStyle name="Standard 3 2 2 2 5" xfId="263" xr:uid="{00000000-0005-0000-0000-000087000000}"/>
    <cellStyle name="Standard 3 2 2 2 5 2" xfId="764" xr:uid="{00000000-0005-0000-0000-000088000000}"/>
    <cellStyle name="Standard 3 2 2 2 6" xfId="421" xr:uid="{00000000-0005-0000-0000-000089000000}"/>
    <cellStyle name="Standard 3 2 2 2 6 2" xfId="905" xr:uid="{00000000-0005-0000-0000-00008A000000}"/>
    <cellStyle name="Standard 3 2 2 2 7" xfId="195" xr:uid="{00000000-0005-0000-0000-00008B000000}"/>
    <cellStyle name="Standard 3 2 2 2 7 2" xfId="696" xr:uid="{00000000-0005-0000-0000-00008C000000}"/>
    <cellStyle name="Standard 3 2 2 2 8" xfId="560" xr:uid="{00000000-0005-0000-0000-00008D000000}"/>
    <cellStyle name="Standard 3 2 2 3" xfId="62" xr:uid="{00000000-0005-0000-0000-00008E000000}"/>
    <cellStyle name="Standard 3 2 2 3 2" xfId="80" xr:uid="{00000000-0005-0000-0000-00008F000000}"/>
    <cellStyle name="Standard 3 2 2 3 2 2" xfId="114" xr:uid="{00000000-0005-0000-0000-000090000000}"/>
    <cellStyle name="Standard 3 2 2 3 2 2 2" xfId="182" xr:uid="{00000000-0005-0000-0000-000091000000}"/>
    <cellStyle name="Standard 3 2 2 3 2 2 2 2" xfId="487" xr:uid="{00000000-0005-0000-0000-000092000000}"/>
    <cellStyle name="Standard 3 2 2 3 2 2 2 2 2" xfId="971" xr:uid="{00000000-0005-0000-0000-000093000000}"/>
    <cellStyle name="Standard 3 2 2 3 2 2 2 3" xfId="387" xr:uid="{00000000-0005-0000-0000-000094000000}"/>
    <cellStyle name="Standard 3 2 2 3 2 2 2 3 2" xfId="888" xr:uid="{00000000-0005-0000-0000-000095000000}"/>
    <cellStyle name="Standard 3 2 2 3 2 2 2 4" xfId="684" xr:uid="{00000000-0005-0000-0000-000096000000}"/>
    <cellStyle name="Standard 3 2 2 3 2 2 3" xfId="319" xr:uid="{00000000-0005-0000-0000-000097000000}"/>
    <cellStyle name="Standard 3 2 2 3 2 2 3 2" xfId="820" xr:uid="{00000000-0005-0000-0000-000098000000}"/>
    <cellStyle name="Standard 3 2 2 3 2 2 4" xfId="477" xr:uid="{00000000-0005-0000-0000-000099000000}"/>
    <cellStyle name="Standard 3 2 2 3 2 2 4 2" xfId="961" xr:uid="{00000000-0005-0000-0000-00009A000000}"/>
    <cellStyle name="Standard 3 2 2 3 2 2 5" xfId="251" xr:uid="{00000000-0005-0000-0000-00009B000000}"/>
    <cellStyle name="Standard 3 2 2 3 2 2 5 2" xfId="752" xr:uid="{00000000-0005-0000-0000-00009C000000}"/>
    <cellStyle name="Standard 3 2 2 3 2 2 6" xfId="616" xr:uid="{00000000-0005-0000-0000-00009D000000}"/>
    <cellStyle name="Standard 3 2 2 3 2 3" xfId="148" xr:uid="{00000000-0005-0000-0000-00009E000000}"/>
    <cellStyle name="Standard 3 2 2 3 2 3 2" xfId="488" xr:uid="{00000000-0005-0000-0000-00009F000000}"/>
    <cellStyle name="Standard 3 2 2 3 2 3 2 2" xfId="972" xr:uid="{00000000-0005-0000-0000-0000A0000000}"/>
    <cellStyle name="Standard 3 2 2 3 2 3 3" xfId="353" xr:uid="{00000000-0005-0000-0000-0000A1000000}"/>
    <cellStyle name="Standard 3 2 2 3 2 3 3 2" xfId="854" xr:uid="{00000000-0005-0000-0000-0000A2000000}"/>
    <cellStyle name="Standard 3 2 2 3 2 3 4" xfId="650" xr:uid="{00000000-0005-0000-0000-0000A3000000}"/>
    <cellStyle name="Standard 3 2 2 3 2 4" xfId="285" xr:uid="{00000000-0005-0000-0000-0000A4000000}"/>
    <cellStyle name="Standard 3 2 2 3 2 4 2" xfId="786" xr:uid="{00000000-0005-0000-0000-0000A5000000}"/>
    <cellStyle name="Standard 3 2 2 3 2 5" xfId="443" xr:uid="{00000000-0005-0000-0000-0000A6000000}"/>
    <cellStyle name="Standard 3 2 2 3 2 5 2" xfId="927" xr:uid="{00000000-0005-0000-0000-0000A7000000}"/>
    <cellStyle name="Standard 3 2 2 3 2 6" xfId="217" xr:uid="{00000000-0005-0000-0000-0000A8000000}"/>
    <cellStyle name="Standard 3 2 2 3 2 6 2" xfId="718" xr:uid="{00000000-0005-0000-0000-0000A9000000}"/>
    <cellStyle name="Standard 3 2 2 3 2 7" xfId="582" xr:uid="{00000000-0005-0000-0000-0000AA000000}"/>
    <cellStyle name="Standard 3 2 2 3 3" xfId="97" xr:uid="{00000000-0005-0000-0000-0000AB000000}"/>
    <cellStyle name="Standard 3 2 2 3 3 2" xfId="165" xr:uid="{00000000-0005-0000-0000-0000AC000000}"/>
    <cellStyle name="Standard 3 2 2 3 3 2 2" xfId="489" xr:uid="{00000000-0005-0000-0000-0000AD000000}"/>
    <cellStyle name="Standard 3 2 2 3 3 2 2 2" xfId="973" xr:uid="{00000000-0005-0000-0000-0000AE000000}"/>
    <cellStyle name="Standard 3 2 2 3 3 2 3" xfId="370" xr:uid="{00000000-0005-0000-0000-0000AF000000}"/>
    <cellStyle name="Standard 3 2 2 3 3 2 3 2" xfId="871" xr:uid="{00000000-0005-0000-0000-0000B0000000}"/>
    <cellStyle name="Standard 3 2 2 3 3 2 4" xfId="667" xr:uid="{00000000-0005-0000-0000-0000B1000000}"/>
    <cellStyle name="Standard 3 2 2 3 3 3" xfId="302" xr:uid="{00000000-0005-0000-0000-0000B2000000}"/>
    <cellStyle name="Standard 3 2 2 3 3 3 2" xfId="803" xr:uid="{00000000-0005-0000-0000-0000B3000000}"/>
    <cellStyle name="Standard 3 2 2 3 3 4" xfId="460" xr:uid="{00000000-0005-0000-0000-0000B4000000}"/>
    <cellStyle name="Standard 3 2 2 3 3 4 2" xfId="944" xr:uid="{00000000-0005-0000-0000-0000B5000000}"/>
    <cellStyle name="Standard 3 2 2 3 3 5" xfId="234" xr:uid="{00000000-0005-0000-0000-0000B6000000}"/>
    <cellStyle name="Standard 3 2 2 3 3 5 2" xfId="735" xr:uid="{00000000-0005-0000-0000-0000B7000000}"/>
    <cellStyle name="Standard 3 2 2 3 3 6" xfId="599" xr:uid="{00000000-0005-0000-0000-0000B8000000}"/>
    <cellStyle name="Standard 3 2 2 3 4" xfId="131" xr:uid="{00000000-0005-0000-0000-0000B9000000}"/>
    <cellStyle name="Standard 3 2 2 3 4 2" xfId="490" xr:uid="{00000000-0005-0000-0000-0000BA000000}"/>
    <cellStyle name="Standard 3 2 2 3 4 2 2" xfId="974" xr:uid="{00000000-0005-0000-0000-0000BB000000}"/>
    <cellStyle name="Standard 3 2 2 3 4 3" xfId="336" xr:uid="{00000000-0005-0000-0000-0000BC000000}"/>
    <cellStyle name="Standard 3 2 2 3 4 3 2" xfId="837" xr:uid="{00000000-0005-0000-0000-0000BD000000}"/>
    <cellStyle name="Standard 3 2 2 3 4 4" xfId="633" xr:uid="{00000000-0005-0000-0000-0000BE000000}"/>
    <cellStyle name="Standard 3 2 2 3 5" xfId="268" xr:uid="{00000000-0005-0000-0000-0000BF000000}"/>
    <cellStyle name="Standard 3 2 2 3 5 2" xfId="769" xr:uid="{00000000-0005-0000-0000-0000C0000000}"/>
    <cellStyle name="Standard 3 2 2 3 6" xfId="426" xr:uid="{00000000-0005-0000-0000-0000C1000000}"/>
    <cellStyle name="Standard 3 2 2 3 6 2" xfId="910" xr:uid="{00000000-0005-0000-0000-0000C2000000}"/>
    <cellStyle name="Standard 3 2 2 3 7" xfId="200" xr:uid="{00000000-0005-0000-0000-0000C3000000}"/>
    <cellStyle name="Standard 3 2 2 3 7 2" xfId="701" xr:uid="{00000000-0005-0000-0000-0000C4000000}"/>
    <cellStyle name="Standard 3 2 2 3 8" xfId="565" xr:uid="{00000000-0005-0000-0000-0000C5000000}"/>
    <cellStyle name="Standard 3 2 2 4" xfId="70" xr:uid="{00000000-0005-0000-0000-0000C6000000}"/>
    <cellStyle name="Standard 3 2 2 4 2" xfId="104" xr:uid="{00000000-0005-0000-0000-0000C7000000}"/>
    <cellStyle name="Standard 3 2 2 4 2 2" xfId="172" xr:uid="{00000000-0005-0000-0000-0000C8000000}"/>
    <cellStyle name="Standard 3 2 2 4 2 2 2" xfId="491" xr:uid="{00000000-0005-0000-0000-0000C9000000}"/>
    <cellStyle name="Standard 3 2 2 4 2 2 2 2" xfId="975" xr:uid="{00000000-0005-0000-0000-0000CA000000}"/>
    <cellStyle name="Standard 3 2 2 4 2 2 3" xfId="377" xr:uid="{00000000-0005-0000-0000-0000CB000000}"/>
    <cellStyle name="Standard 3 2 2 4 2 2 3 2" xfId="878" xr:uid="{00000000-0005-0000-0000-0000CC000000}"/>
    <cellStyle name="Standard 3 2 2 4 2 2 4" xfId="674" xr:uid="{00000000-0005-0000-0000-0000CD000000}"/>
    <cellStyle name="Standard 3 2 2 4 2 3" xfId="309" xr:uid="{00000000-0005-0000-0000-0000CE000000}"/>
    <cellStyle name="Standard 3 2 2 4 2 3 2" xfId="810" xr:uid="{00000000-0005-0000-0000-0000CF000000}"/>
    <cellStyle name="Standard 3 2 2 4 2 4" xfId="467" xr:uid="{00000000-0005-0000-0000-0000D0000000}"/>
    <cellStyle name="Standard 3 2 2 4 2 4 2" xfId="951" xr:uid="{00000000-0005-0000-0000-0000D1000000}"/>
    <cellStyle name="Standard 3 2 2 4 2 5" xfId="241" xr:uid="{00000000-0005-0000-0000-0000D2000000}"/>
    <cellStyle name="Standard 3 2 2 4 2 5 2" xfId="742" xr:uid="{00000000-0005-0000-0000-0000D3000000}"/>
    <cellStyle name="Standard 3 2 2 4 2 6" xfId="606" xr:uid="{00000000-0005-0000-0000-0000D4000000}"/>
    <cellStyle name="Standard 3 2 2 4 3" xfId="138" xr:uid="{00000000-0005-0000-0000-0000D5000000}"/>
    <cellStyle name="Standard 3 2 2 4 3 2" xfId="492" xr:uid="{00000000-0005-0000-0000-0000D6000000}"/>
    <cellStyle name="Standard 3 2 2 4 3 2 2" xfId="976" xr:uid="{00000000-0005-0000-0000-0000D7000000}"/>
    <cellStyle name="Standard 3 2 2 4 3 3" xfId="343" xr:uid="{00000000-0005-0000-0000-0000D8000000}"/>
    <cellStyle name="Standard 3 2 2 4 3 3 2" xfId="844" xr:uid="{00000000-0005-0000-0000-0000D9000000}"/>
    <cellStyle name="Standard 3 2 2 4 3 4" xfId="640" xr:uid="{00000000-0005-0000-0000-0000DA000000}"/>
    <cellStyle name="Standard 3 2 2 4 4" xfId="275" xr:uid="{00000000-0005-0000-0000-0000DB000000}"/>
    <cellStyle name="Standard 3 2 2 4 4 2" xfId="776" xr:uid="{00000000-0005-0000-0000-0000DC000000}"/>
    <cellStyle name="Standard 3 2 2 4 5" xfId="433" xr:uid="{00000000-0005-0000-0000-0000DD000000}"/>
    <cellStyle name="Standard 3 2 2 4 5 2" xfId="917" xr:uid="{00000000-0005-0000-0000-0000DE000000}"/>
    <cellStyle name="Standard 3 2 2 4 6" xfId="207" xr:uid="{00000000-0005-0000-0000-0000DF000000}"/>
    <cellStyle name="Standard 3 2 2 4 6 2" xfId="708" xr:uid="{00000000-0005-0000-0000-0000E0000000}"/>
    <cellStyle name="Standard 3 2 2 4 7" xfId="572" xr:uid="{00000000-0005-0000-0000-0000E1000000}"/>
    <cellStyle name="Standard 3 2 2 5" xfId="87" xr:uid="{00000000-0005-0000-0000-0000E2000000}"/>
    <cellStyle name="Standard 3 2 2 5 2" xfId="155" xr:uid="{00000000-0005-0000-0000-0000E3000000}"/>
    <cellStyle name="Standard 3 2 2 5 2 2" xfId="493" xr:uid="{00000000-0005-0000-0000-0000E4000000}"/>
    <cellStyle name="Standard 3 2 2 5 2 2 2" xfId="977" xr:uid="{00000000-0005-0000-0000-0000E5000000}"/>
    <cellStyle name="Standard 3 2 2 5 2 3" xfId="360" xr:uid="{00000000-0005-0000-0000-0000E6000000}"/>
    <cellStyle name="Standard 3 2 2 5 2 3 2" xfId="861" xr:uid="{00000000-0005-0000-0000-0000E7000000}"/>
    <cellStyle name="Standard 3 2 2 5 2 4" xfId="657" xr:uid="{00000000-0005-0000-0000-0000E8000000}"/>
    <cellStyle name="Standard 3 2 2 5 3" xfId="292" xr:uid="{00000000-0005-0000-0000-0000E9000000}"/>
    <cellStyle name="Standard 3 2 2 5 3 2" xfId="793" xr:uid="{00000000-0005-0000-0000-0000EA000000}"/>
    <cellStyle name="Standard 3 2 2 5 4" xfId="450" xr:uid="{00000000-0005-0000-0000-0000EB000000}"/>
    <cellStyle name="Standard 3 2 2 5 4 2" xfId="934" xr:uid="{00000000-0005-0000-0000-0000EC000000}"/>
    <cellStyle name="Standard 3 2 2 5 5" xfId="224" xr:uid="{00000000-0005-0000-0000-0000ED000000}"/>
    <cellStyle name="Standard 3 2 2 5 5 2" xfId="725" xr:uid="{00000000-0005-0000-0000-0000EE000000}"/>
    <cellStyle name="Standard 3 2 2 5 6" xfId="589" xr:uid="{00000000-0005-0000-0000-0000EF000000}"/>
    <cellStyle name="Standard 3 2 2 6" xfId="121" xr:uid="{00000000-0005-0000-0000-0000F0000000}"/>
    <cellStyle name="Standard 3 2 2 6 2" xfId="415" xr:uid="{00000000-0005-0000-0000-0000F1000000}"/>
    <cellStyle name="Standard 3 2 2 6 2 2" xfId="900" xr:uid="{00000000-0005-0000-0000-0000F2000000}"/>
    <cellStyle name="Standard 3 2 2 6 3" xfId="326" xr:uid="{00000000-0005-0000-0000-0000F3000000}"/>
    <cellStyle name="Standard 3 2 2 6 3 2" xfId="827" xr:uid="{00000000-0005-0000-0000-0000F4000000}"/>
    <cellStyle name="Standard 3 2 2 6 4" xfId="623" xr:uid="{00000000-0005-0000-0000-0000F5000000}"/>
    <cellStyle name="Standard 3 2 2 7" xfId="258" xr:uid="{00000000-0005-0000-0000-0000F6000000}"/>
    <cellStyle name="Standard 3 2 2 7 2" xfId="759" xr:uid="{00000000-0005-0000-0000-0000F7000000}"/>
    <cellStyle name="Standard 3 2 2 8" xfId="395" xr:uid="{00000000-0005-0000-0000-0000F8000000}"/>
    <cellStyle name="Standard 3 2 2 8 2" xfId="895" xr:uid="{00000000-0005-0000-0000-0000F9000000}"/>
    <cellStyle name="Standard 3 2 2 9" xfId="190" xr:uid="{00000000-0005-0000-0000-0000FA000000}"/>
    <cellStyle name="Standard 3 2 2 9 2" xfId="691" xr:uid="{00000000-0005-0000-0000-0000FB000000}"/>
    <cellStyle name="Standard 3 2 3" xfId="55" xr:uid="{00000000-0005-0000-0000-0000FC000000}"/>
    <cellStyle name="Standard 3 2 3 2" xfId="74" xr:uid="{00000000-0005-0000-0000-0000FD000000}"/>
    <cellStyle name="Standard 3 2 3 2 2" xfId="108" xr:uid="{00000000-0005-0000-0000-0000FE000000}"/>
    <cellStyle name="Standard 3 2 3 2 2 2" xfId="176" xr:uid="{00000000-0005-0000-0000-0000FF000000}"/>
    <cellStyle name="Standard 3 2 3 2 2 2 2" xfId="494" xr:uid="{00000000-0005-0000-0000-000000010000}"/>
    <cellStyle name="Standard 3 2 3 2 2 2 2 2" xfId="978" xr:uid="{00000000-0005-0000-0000-000001010000}"/>
    <cellStyle name="Standard 3 2 3 2 2 2 3" xfId="381" xr:uid="{00000000-0005-0000-0000-000002010000}"/>
    <cellStyle name="Standard 3 2 3 2 2 2 3 2" xfId="882" xr:uid="{00000000-0005-0000-0000-000003010000}"/>
    <cellStyle name="Standard 3 2 3 2 2 2 4" xfId="678" xr:uid="{00000000-0005-0000-0000-000004010000}"/>
    <cellStyle name="Standard 3 2 3 2 2 3" xfId="313" xr:uid="{00000000-0005-0000-0000-000005010000}"/>
    <cellStyle name="Standard 3 2 3 2 2 3 2" xfId="814" xr:uid="{00000000-0005-0000-0000-000006010000}"/>
    <cellStyle name="Standard 3 2 3 2 2 4" xfId="471" xr:uid="{00000000-0005-0000-0000-000007010000}"/>
    <cellStyle name="Standard 3 2 3 2 2 4 2" xfId="955" xr:uid="{00000000-0005-0000-0000-000008010000}"/>
    <cellStyle name="Standard 3 2 3 2 2 5" xfId="245" xr:uid="{00000000-0005-0000-0000-000009010000}"/>
    <cellStyle name="Standard 3 2 3 2 2 5 2" xfId="746" xr:uid="{00000000-0005-0000-0000-00000A010000}"/>
    <cellStyle name="Standard 3 2 3 2 2 6" xfId="610" xr:uid="{00000000-0005-0000-0000-00000B010000}"/>
    <cellStyle name="Standard 3 2 3 2 3" xfId="142" xr:uid="{00000000-0005-0000-0000-00000C010000}"/>
    <cellStyle name="Standard 3 2 3 2 3 2" xfId="495" xr:uid="{00000000-0005-0000-0000-00000D010000}"/>
    <cellStyle name="Standard 3 2 3 2 3 2 2" xfId="979" xr:uid="{00000000-0005-0000-0000-00000E010000}"/>
    <cellStyle name="Standard 3 2 3 2 3 3" xfId="347" xr:uid="{00000000-0005-0000-0000-00000F010000}"/>
    <cellStyle name="Standard 3 2 3 2 3 3 2" xfId="848" xr:uid="{00000000-0005-0000-0000-000010010000}"/>
    <cellStyle name="Standard 3 2 3 2 3 4" xfId="644" xr:uid="{00000000-0005-0000-0000-000011010000}"/>
    <cellStyle name="Standard 3 2 3 2 4" xfId="279" xr:uid="{00000000-0005-0000-0000-000012010000}"/>
    <cellStyle name="Standard 3 2 3 2 4 2" xfId="780" xr:uid="{00000000-0005-0000-0000-000013010000}"/>
    <cellStyle name="Standard 3 2 3 2 5" xfId="437" xr:uid="{00000000-0005-0000-0000-000014010000}"/>
    <cellStyle name="Standard 3 2 3 2 5 2" xfId="921" xr:uid="{00000000-0005-0000-0000-000015010000}"/>
    <cellStyle name="Standard 3 2 3 2 6" xfId="211" xr:uid="{00000000-0005-0000-0000-000016010000}"/>
    <cellStyle name="Standard 3 2 3 2 6 2" xfId="712" xr:uid="{00000000-0005-0000-0000-000017010000}"/>
    <cellStyle name="Standard 3 2 3 2 7" xfId="576" xr:uid="{00000000-0005-0000-0000-000018010000}"/>
    <cellStyle name="Standard 3 2 3 3" xfId="91" xr:uid="{00000000-0005-0000-0000-000019010000}"/>
    <cellStyle name="Standard 3 2 3 3 2" xfId="159" xr:uid="{00000000-0005-0000-0000-00001A010000}"/>
    <cellStyle name="Standard 3 2 3 3 2 2" xfId="496" xr:uid="{00000000-0005-0000-0000-00001B010000}"/>
    <cellStyle name="Standard 3 2 3 3 2 2 2" xfId="980" xr:uid="{00000000-0005-0000-0000-00001C010000}"/>
    <cellStyle name="Standard 3 2 3 3 2 3" xfId="364" xr:uid="{00000000-0005-0000-0000-00001D010000}"/>
    <cellStyle name="Standard 3 2 3 3 2 3 2" xfId="865" xr:uid="{00000000-0005-0000-0000-00001E010000}"/>
    <cellStyle name="Standard 3 2 3 3 2 4" xfId="661" xr:uid="{00000000-0005-0000-0000-00001F010000}"/>
    <cellStyle name="Standard 3 2 3 3 3" xfId="296" xr:uid="{00000000-0005-0000-0000-000020010000}"/>
    <cellStyle name="Standard 3 2 3 3 3 2" xfId="797" xr:uid="{00000000-0005-0000-0000-000021010000}"/>
    <cellStyle name="Standard 3 2 3 3 4" xfId="454" xr:uid="{00000000-0005-0000-0000-000022010000}"/>
    <cellStyle name="Standard 3 2 3 3 4 2" xfId="938" xr:uid="{00000000-0005-0000-0000-000023010000}"/>
    <cellStyle name="Standard 3 2 3 3 5" xfId="228" xr:uid="{00000000-0005-0000-0000-000024010000}"/>
    <cellStyle name="Standard 3 2 3 3 5 2" xfId="729" xr:uid="{00000000-0005-0000-0000-000025010000}"/>
    <cellStyle name="Standard 3 2 3 3 6" xfId="593" xr:uid="{00000000-0005-0000-0000-000026010000}"/>
    <cellStyle name="Standard 3 2 3 4" xfId="125" xr:uid="{00000000-0005-0000-0000-000027010000}"/>
    <cellStyle name="Standard 3 2 3 4 2" xfId="497" xr:uid="{00000000-0005-0000-0000-000028010000}"/>
    <cellStyle name="Standard 3 2 3 4 2 2" xfId="981" xr:uid="{00000000-0005-0000-0000-000029010000}"/>
    <cellStyle name="Standard 3 2 3 4 3" xfId="330" xr:uid="{00000000-0005-0000-0000-00002A010000}"/>
    <cellStyle name="Standard 3 2 3 4 3 2" xfId="831" xr:uid="{00000000-0005-0000-0000-00002B010000}"/>
    <cellStyle name="Standard 3 2 3 4 4" xfId="627" xr:uid="{00000000-0005-0000-0000-00002C010000}"/>
    <cellStyle name="Standard 3 2 3 5" xfId="262" xr:uid="{00000000-0005-0000-0000-00002D010000}"/>
    <cellStyle name="Standard 3 2 3 5 2" xfId="763" xr:uid="{00000000-0005-0000-0000-00002E010000}"/>
    <cellStyle name="Standard 3 2 3 6" xfId="420" xr:uid="{00000000-0005-0000-0000-00002F010000}"/>
    <cellStyle name="Standard 3 2 3 6 2" xfId="904" xr:uid="{00000000-0005-0000-0000-000030010000}"/>
    <cellStyle name="Standard 3 2 3 7" xfId="194" xr:uid="{00000000-0005-0000-0000-000031010000}"/>
    <cellStyle name="Standard 3 2 3 7 2" xfId="695" xr:uid="{00000000-0005-0000-0000-000032010000}"/>
    <cellStyle name="Standard 3 2 3 8" xfId="559" xr:uid="{00000000-0005-0000-0000-000033010000}"/>
    <cellStyle name="Standard 3 2 4" xfId="61" xr:uid="{00000000-0005-0000-0000-000034010000}"/>
    <cellStyle name="Standard 3 2 4 2" xfId="79" xr:uid="{00000000-0005-0000-0000-000035010000}"/>
    <cellStyle name="Standard 3 2 4 2 2" xfId="113" xr:uid="{00000000-0005-0000-0000-000036010000}"/>
    <cellStyle name="Standard 3 2 4 2 2 2" xfId="181" xr:uid="{00000000-0005-0000-0000-000037010000}"/>
    <cellStyle name="Standard 3 2 4 2 2 2 2" xfId="498" xr:uid="{00000000-0005-0000-0000-000038010000}"/>
    <cellStyle name="Standard 3 2 4 2 2 2 2 2" xfId="982" xr:uid="{00000000-0005-0000-0000-000039010000}"/>
    <cellStyle name="Standard 3 2 4 2 2 2 3" xfId="386" xr:uid="{00000000-0005-0000-0000-00003A010000}"/>
    <cellStyle name="Standard 3 2 4 2 2 2 3 2" xfId="887" xr:uid="{00000000-0005-0000-0000-00003B010000}"/>
    <cellStyle name="Standard 3 2 4 2 2 2 4" xfId="683" xr:uid="{00000000-0005-0000-0000-00003C010000}"/>
    <cellStyle name="Standard 3 2 4 2 2 3" xfId="318" xr:uid="{00000000-0005-0000-0000-00003D010000}"/>
    <cellStyle name="Standard 3 2 4 2 2 3 2" xfId="819" xr:uid="{00000000-0005-0000-0000-00003E010000}"/>
    <cellStyle name="Standard 3 2 4 2 2 4" xfId="476" xr:uid="{00000000-0005-0000-0000-00003F010000}"/>
    <cellStyle name="Standard 3 2 4 2 2 4 2" xfId="960" xr:uid="{00000000-0005-0000-0000-000040010000}"/>
    <cellStyle name="Standard 3 2 4 2 2 5" xfId="250" xr:uid="{00000000-0005-0000-0000-000041010000}"/>
    <cellStyle name="Standard 3 2 4 2 2 5 2" xfId="751" xr:uid="{00000000-0005-0000-0000-000042010000}"/>
    <cellStyle name="Standard 3 2 4 2 2 6" xfId="615" xr:uid="{00000000-0005-0000-0000-000043010000}"/>
    <cellStyle name="Standard 3 2 4 2 3" xfId="147" xr:uid="{00000000-0005-0000-0000-000044010000}"/>
    <cellStyle name="Standard 3 2 4 2 3 2" xfId="499" xr:uid="{00000000-0005-0000-0000-000045010000}"/>
    <cellStyle name="Standard 3 2 4 2 3 2 2" xfId="983" xr:uid="{00000000-0005-0000-0000-000046010000}"/>
    <cellStyle name="Standard 3 2 4 2 3 3" xfId="352" xr:uid="{00000000-0005-0000-0000-000047010000}"/>
    <cellStyle name="Standard 3 2 4 2 3 3 2" xfId="853" xr:uid="{00000000-0005-0000-0000-000048010000}"/>
    <cellStyle name="Standard 3 2 4 2 3 4" xfId="649" xr:uid="{00000000-0005-0000-0000-000049010000}"/>
    <cellStyle name="Standard 3 2 4 2 4" xfId="284" xr:uid="{00000000-0005-0000-0000-00004A010000}"/>
    <cellStyle name="Standard 3 2 4 2 4 2" xfId="785" xr:uid="{00000000-0005-0000-0000-00004B010000}"/>
    <cellStyle name="Standard 3 2 4 2 5" xfId="442" xr:uid="{00000000-0005-0000-0000-00004C010000}"/>
    <cellStyle name="Standard 3 2 4 2 5 2" xfId="926" xr:uid="{00000000-0005-0000-0000-00004D010000}"/>
    <cellStyle name="Standard 3 2 4 2 6" xfId="216" xr:uid="{00000000-0005-0000-0000-00004E010000}"/>
    <cellStyle name="Standard 3 2 4 2 6 2" xfId="717" xr:uid="{00000000-0005-0000-0000-00004F010000}"/>
    <cellStyle name="Standard 3 2 4 2 7" xfId="581" xr:uid="{00000000-0005-0000-0000-000050010000}"/>
    <cellStyle name="Standard 3 2 4 3" xfId="96" xr:uid="{00000000-0005-0000-0000-000051010000}"/>
    <cellStyle name="Standard 3 2 4 3 2" xfId="164" xr:uid="{00000000-0005-0000-0000-000052010000}"/>
    <cellStyle name="Standard 3 2 4 3 2 2" xfId="500" xr:uid="{00000000-0005-0000-0000-000053010000}"/>
    <cellStyle name="Standard 3 2 4 3 2 2 2" xfId="984" xr:uid="{00000000-0005-0000-0000-000054010000}"/>
    <cellStyle name="Standard 3 2 4 3 2 3" xfId="369" xr:uid="{00000000-0005-0000-0000-000055010000}"/>
    <cellStyle name="Standard 3 2 4 3 2 3 2" xfId="870" xr:uid="{00000000-0005-0000-0000-000056010000}"/>
    <cellStyle name="Standard 3 2 4 3 2 4" xfId="666" xr:uid="{00000000-0005-0000-0000-000057010000}"/>
    <cellStyle name="Standard 3 2 4 3 3" xfId="301" xr:uid="{00000000-0005-0000-0000-000058010000}"/>
    <cellStyle name="Standard 3 2 4 3 3 2" xfId="802" xr:uid="{00000000-0005-0000-0000-000059010000}"/>
    <cellStyle name="Standard 3 2 4 3 4" xfId="459" xr:uid="{00000000-0005-0000-0000-00005A010000}"/>
    <cellStyle name="Standard 3 2 4 3 4 2" xfId="943" xr:uid="{00000000-0005-0000-0000-00005B010000}"/>
    <cellStyle name="Standard 3 2 4 3 5" xfId="233" xr:uid="{00000000-0005-0000-0000-00005C010000}"/>
    <cellStyle name="Standard 3 2 4 3 5 2" xfId="734" xr:uid="{00000000-0005-0000-0000-00005D010000}"/>
    <cellStyle name="Standard 3 2 4 3 6" xfId="598" xr:uid="{00000000-0005-0000-0000-00005E010000}"/>
    <cellStyle name="Standard 3 2 4 4" xfId="130" xr:uid="{00000000-0005-0000-0000-00005F010000}"/>
    <cellStyle name="Standard 3 2 4 4 2" xfId="501" xr:uid="{00000000-0005-0000-0000-000060010000}"/>
    <cellStyle name="Standard 3 2 4 4 2 2" xfId="985" xr:uid="{00000000-0005-0000-0000-000061010000}"/>
    <cellStyle name="Standard 3 2 4 4 3" xfId="335" xr:uid="{00000000-0005-0000-0000-000062010000}"/>
    <cellStyle name="Standard 3 2 4 4 3 2" xfId="836" xr:uid="{00000000-0005-0000-0000-000063010000}"/>
    <cellStyle name="Standard 3 2 4 4 4" xfId="632" xr:uid="{00000000-0005-0000-0000-000064010000}"/>
    <cellStyle name="Standard 3 2 4 5" xfId="267" xr:uid="{00000000-0005-0000-0000-000065010000}"/>
    <cellStyle name="Standard 3 2 4 5 2" xfId="768" xr:uid="{00000000-0005-0000-0000-000066010000}"/>
    <cellStyle name="Standard 3 2 4 6" xfId="425" xr:uid="{00000000-0005-0000-0000-000067010000}"/>
    <cellStyle name="Standard 3 2 4 6 2" xfId="909" xr:uid="{00000000-0005-0000-0000-000068010000}"/>
    <cellStyle name="Standard 3 2 4 7" xfId="199" xr:uid="{00000000-0005-0000-0000-000069010000}"/>
    <cellStyle name="Standard 3 2 4 7 2" xfId="700" xr:uid="{00000000-0005-0000-0000-00006A010000}"/>
    <cellStyle name="Standard 3 2 4 8" xfId="564" xr:uid="{00000000-0005-0000-0000-00006B010000}"/>
    <cellStyle name="Standard 3 2 5" xfId="69" xr:uid="{00000000-0005-0000-0000-00006C010000}"/>
    <cellStyle name="Standard 3 2 5 2" xfId="103" xr:uid="{00000000-0005-0000-0000-00006D010000}"/>
    <cellStyle name="Standard 3 2 5 2 2" xfId="171" xr:uid="{00000000-0005-0000-0000-00006E010000}"/>
    <cellStyle name="Standard 3 2 5 2 2 2" xfId="502" xr:uid="{00000000-0005-0000-0000-00006F010000}"/>
    <cellStyle name="Standard 3 2 5 2 2 2 2" xfId="986" xr:uid="{00000000-0005-0000-0000-000070010000}"/>
    <cellStyle name="Standard 3 2 5 2 2 3" xfId="376" xr:uid="{00000000-0005-0000-0000-000071010000}"/>
    <cellStyle name="Standard 3 2 5 2 2 3 2" xfId="877" xr:uid="{00000000-0005-0000-0000-000072010000}"/>
    <cellStyle name="Standard 3 2 5 2 2 4" xfId="673" xr:uid="{00000000-0005-0000-0000-000073010000}"/>
    <cellStyle name="Standard 3 2 5 2 3" xfId="308" xr:uid="{00000000-0005-0000-0000-000074010000}"/>
    <cellStyle name="Standard 3 2 5 2 3 2" xfId="809" xr:uid="{00000000-0005-0000-0000-000075010000}"/>
    <cellStyle name="Standard 3 2 5 2 4" xfId="466" xr:uid="{00000000-0005-0000-0000-000076010000}"/>
    <cellStyle name="Standard 3 2 5 2 4 2" xfId="950" xr:uid="{00000000-0005-0000-0000-000077010000}"/>
    <cellStyle name="Standard 3 2 5 2 5" xfId="240" xr:uid="{00000000-0005-0000-0000-000078010000}"/>
    <cellStyle name="Standard 3 2 5 2 5 2" xfId="741" xr:uid="{00000000-0005-0000-0000-000079010000}"/>
    <cellStyle name="Standard 3 2 5 2 6" xfId="605" xr:uid="{00000000-0005-0000-0000-00007A010000}"/>
    <cellStyle name="Standard 3 2 5 3" xfId="137" xr:uid="{00000000-0005-0000-0000-00007B010000}"/>
    <cellStyle name="Standard 3 2 5 3 2" xfId="503" xr:uid="{00000000-0005-0000-0000-00007C010000}"/>
    <cellStyle name="Standard 3 2 5 3 2 2" xfId="987" xr:uid="{00000000-0005-0000-0000-00007D010000}"/>
    <cellStyle name="Standard 3 2 5 3 3" xfId="342" xr:uid="{00000000-0005-0000-0000-00007E010000}"/>
    <cellStyle name="Standard 3 2 5 3 3 2" xfId="843" xr:uid="{00000000-0005-0000-0000-00007F010000}"/>
    <cellStyle name="Standard 3 2 5 3 4" xfId="639" xr:uid="{00000000-0005-0000-0000-000080010000}"/>
    <cellStyle name="Standard 3 2 5 4" xfId="274" xr:uid="{00000000-0005-0000-0000-000081010000}"/>
    <cellStyle name="Standard 3 2 5 4 2" xfId="775" xr:uid="{00000000-0005-0000-0000-000082010000}"/>
    <cellStyle name="Standard 3 2 5 5" xfId="432" xr:uid="{00000000-0005-0000-0000-000083010000}"/>
    <cellStyle name="Standard 3 2 5 5 2" xfId="916" xr:uid="{00000000-0005-0000-0000-000084010000}"/>
    <cellStyle name="Standard 3 2 5 6" xfId="206" xr:uid="{00000000-0005-0000-0000-000085010000}"/>
    <cellStyle name="Standard 3 2 5 6 2" xfId="707" xr:uid="{00000000-0005-0000-0000-000086010000}"/>
    <cellStyle name="Standard 3 2 5 7" xfId="571" xr:uid="{00000000-0005-0000-0000-000087010000}"/>
    <cellStyle name="Standard 3 2 6" xfId="86" xr:uid="{00000000-0005-0000-0000-000088010000}"/>
    <cellStyle name="Standard 3 2 6 2" xfId="154" xr:uid="{00000000-0005-0000-0000-000089010000}"/>
    <cellStyle name="Standard 3 2 6 2 2" xfId="504" xr:uid="{00000000-0005-0000-0000-00008A010000}"/>
    <cellStyle name="Standard 3 2 6 2 2 2" xfId="988" xr:uid="{00000000-0005-0000-0000-00008B010000}"/>
    <cellStyle name="Standard 3 2 6 2 3" xfId="359" xr:uid="{00000000-0005-0000-0000-00008C010000}"/>
    <cellStyle name="Standard 3 2 6 2 3 2" xfId="860" xr:uid="{00000000-0005-0000-0000-00008D010000}"/>
    <cellStyle name="Standard 3 2 6 2 4" xfId="656" xr:uid="{00000000-0005-0000-0000-00008E010000}"/>
    <cellStyle name="Standard 3 2 6 3" xfId="291" xr:uid="{00000000-0005-0000-0000-00008F010000}"/>
    <cellStyle name="Standard 3 2 6 3 2" xfId="792" xr:uid="{00000000-0005-0000-0000-000090010000}"/>
    <cellStyle name="Standard 3 2 6 4" xfId="449" xr:uid="{00000000-0005-0000-0000-000091010000}"/>
    <cellStyle name="Standard 3 2 6 4 2" xfId="933" xr:uid="{00000000-0005-0000-0000-000092010000}"/>
    <cellStyle name="Standard 3 2 6 5" xfId="223" xr:uid="{00000000-0005-0000-0000-000093010000}"/>
    <cellStyle name="Standard 3 2 6 5 2" xfId="724" xr:uid="{00000000-0005-0000-0000-000094010000}"/>
    <cellStyle name="Standard 3 2 6 6" xfId="588" xr:uid="{00000000-0005-0000-0000-000095010000}"/>
    <cellStyle name="Standard 3 2 7" xfId="120" xr:uid="{00000000-0005-0000-0000-000096010000}"/>
    <cellStyle name="Standard 3 2 7 2" xfId="414" xr:uid="{00000000-0005-0000-0000-000097010000}"/>
    <cellStyle name="Standard 3 2 7 2 2" xfId="899" xr:uid="{00000000-0005-0000-0000-000098010000}"/>
    <cellStyle name="Standard 3 2 7 3" xfId="325" xr:uid="{00000000-0005-0000-0000-000099010000}"/>
    <cellStyle name="Standard 3 2 7 3 2" xfId="826" xr:uid="{00000000-0005-0000-0000-00009A010000}"/>
    <cellStyle name="Standard 3 2 7 4" xfId="622" xr:uid="{00000000-0005-0000-0000-00009B010000}"/>
    <cellStyle name="Standard 3 2 8" xfId="257" xr:uid="{00000000-0005-0000-0000-00009C010000}"/>
    <cellStyle name="Standard 3 2 8 2" xfId="758" xr:uid="{00000000-0005-0000-0000-00009D010000}"/>
    <cellStyle name="Standard 3 2 9" xfId="394" xr:uid="{00000000-0005-0000-0000-00009E010000}"/>
    <cellStyle name="Standard 3 2 9 2" xfId="894" xr:uid="{00000000-0005-0000-0000-00009F010000}"/>
    <cellStyle name="Standard 3 3" xfId="52" xr:uid="{00000000-0005-0000-0000-0000A0010000}"/>
    <cellStyle name="Standard 3 3 10" xfId="556" xr:uid="{00000000-0005-0000-0000-0000A1010000}"/>
    <cellStyle name="Standard 3 3 2" xfId="57" xr:uid="{00000000-0005-0000-0000-0000A2010000}"/>
    <cellStyle name="Standard 3 3 2 2" xfId="76" xr:uid="{00000000-0005-0000-0000-0000A3010000}"/>
    <cellStyle name="Standard 3 3 2 2 2" xfId="110" xr:uid="{00000000-0005-0000-0000-0000A4010000}"/>
    <cellStyle name="Standard 3 3 2 2 2 2" xfId="178" xr:uid="{00000000-0005-0000-0000-0000A5010000}"/>
    <cellStyle name="Standard 3 3 2 2 2 2 2" xfId="505" xr:uid="{00000000-0005-0000-0000-0000A6010000}"/>
    <cellStyle name="Standard 3 3 2 2 2 2 2 2" xfId="989" xr:uid="{00000000-0005-0000-0000-0000A7010000}"/>
    <cellStyle name="Standard 3 3 2 2 2 2 3" xfId="383" xr:uid="{00000000-0005-0000-0000-0000A8010000}"/>
    <cellStyle name="Standard 3 3 2 2 2 2 3 2" xfId="884" xr:uid="{00000000-0005-0000-0000-0000A9010000}"/>
    <cellStyle name="Standard 3 3 2 2 2 2 4" xfId="680" xr:uid="{00000000-0005-0000-0000-0000AA010000}"/>
    <cellStyle name="Standard 3 3 2 2 2 3" xfId="315" xr:uid="{00000000-0005-0000-0000-0000AB010000}"/>
    <cellStyle name="Standard 3 3 2 2 2 3 2" xfId="816" xr:uid="{00000000-0005-0000-0000-0000AC010000}"/>
    <cellStyle name="Standard 3 3 2 2 2 4" xfId="473" xr:uid="{00000000-0005-0000-0000-0000AD010000}"/>
    <cellStyle name="Standard 3 3 2 2 2 4 2" xfId="957" xr:uid="{00000000-0005-0000-0000-0000AE010000}"/>
    <cellStyle name="Standard 3 3 2 2 2 5" xfId="247" xr:uid="{00000000-0005-0000-0000-0000AF010000}"/>
    <cellStyle name="Standard 3 3 2 2 2 5 2" xfId="748" xr:uid="{00000000-0005-0000-0000-0000B0010000}"/>
    <cellStyle name="Standard 3 3 2 2 2 6" xfId="612" xr:uid="{00000000-0005-0000-0000-0000B1010000}"/>
    <cellStyle name="Standard 3 3 2 2 3" xfId="144" xr:uid="{00000000-0005-0000-0000-0000B2010000}"/>
    <cellStyle name="Standard 3 3 2 2 3 2" xfId="506" xr:uid="{00000000-0005-0000-0000-0000B3010000}"/>
    <cellStyle name="Standard 3 3 2 2 3 2 2" xfId="990" xr:uid="{00000000-0005-0000-0000-0000B4010000}"/>
    <cellStyle name="Standard 3 3 2 2 3 3" xfId="349" xr:uid="{00000000-0005-0000-0000-0000B5010000}"/>
    <cellStyle name="Standard 3 3 2 2 3 3 2" xfId="850" xr:uid="{00000000-0005-0000-0000-0000B6010000}"/>
    <cellStyle name="Standard 3 3 2 2 3 4" xfId="646" xr:uid="{00000000-0005-0000-0000-0000B7010000}"/>
    <cellStyle name="Standard 3 3 2 2 4" xfId="281" xr:uid="{00000000-0005-0000-0000-0000B8010000}"/>
    <cellStyle name="Standard 3 3 2 2 4 2" xfId="782" xr:uid="{00000000-0005-0000-0000-0000B9010000}"/>
    <cellStyle name="Standard 3 3 2 2 5" xfId="439" xr:uid="{00000000-0005-0000-0000-0000BA010000}"/>
    <cellStyle name="Standard 3 3 2 2 5 2" xfId="923" xr:uid="{00000000-0005-0000-0000-0000BB010000}"/>
    <cellStyle name="Standard 3 3 2 2 6" xfId="213" xr:uid="{00000000-0005-0000-0000-0000BC010000}"/>
    <cellStyle name="Standard 3 3 2 2 6 2" xfId="714" xr:uid="{00000000-0005-0000-0000-0000BD010000}"/>
    <cellStyle name="Standard 3 3 2 2 7" xfId="578" xr:uid="{00000000-0005-0000-0000-0000BE010000}"/>
    <cellStyle name="Standard 3 3 2 3" xfId="93" xr:uid="{00000000-0005-0000-0000-0000BF010000}"/>
    <cellStyle name="Standard 3 3 2 3 2" xfId="161" xr:uid="{00000000-0005-0000-0000-0000C0010000}"/>
    <cellStyle name="Standard 3 3 2 3 2 2" xfId="507" xr:uid="{00000000-0005-0000-0000-0000C1010000}"/>
    <cellStyle name="Standard 3 3 2 3 2 2 2" xfId="991" xr:uid="{00000000-0005-0000-0000-0000C2010000}"/>
    <cellStyle name="Standard 3 3 2 3 2 3" xfId="366" xr:uid="{00000000-0005-0000-0000-0000C3010000}"/>
    <cellStyle name="Standard 3 3 2 3 2 3 2" xfId="867" xr:uid="{00000000-0005-0000-0000-0000C4010000}"/>
    <cellStyle name="Standard 3 3 2 3 2 4" xfId="663" xr:uid="{00000000-0005-0000-0000-0000C5010000}"/>
    <cellStyle name="Standard 3 3 2 3 3" xfId="298" xr:uid="{00000000-0005-0000-0000-0000C6010000}"/>
    <cellStyle name="Standard 3 3 2 3 3 2" xfId="799" xr:uid="{00000000-0005-0000-0000-0000C7010000}"/>
    <cellStyle name="Standard 3 3 2 3 4" xfId="456" xr:uid="{00000000-0005-0000-0000-0000C8010000}"/>
    <cellStyle name="Standard 3 3 2 3 4 2" xfId="940" xr:uid="{00000000-0005-0000-0000-0000C9010000}"/>
    <cellStyle name="Standard 3 3 2 3 5" xfId="230" xr:uid="{00000000-0005-0000-0000-0000CA010000}"/>
    <cellStyle name="Standard 3 3 2 3 5 2" xfId="731" xr:uid="{00000000-0005-0000-0000-0000CB010000}"/>
    <cellStyle name="Standard 3 3 2 3 6" xfId="595" xr:uid="{00000000-0005-0000-0000-0000CC010000}"/>
    <cellStyle name="Standard 3 3 2 4" xfId="127" xr:uid="{00000000-0005-0000-0000-0000CD010000}"/>
    <cellStyle name="Standard 3 3 2 4 2" xfId="508" xr:uid="{00000000-0005-0000-0000-0000CE010000}"/>
    <cellStyle name="Standard 3 3 2 4 2 2" xfId="992" xr:uid="{00000000-0005-0000-0000-0000CF010000}"/>
    <cellStyle name="Standard 3 3 2 4 3" xfId="332" xr:uid="{00000000-0005-0000-0000-0000D0010000}"/>
    <cellStyle name="Standard 3 3 2 4 3 2" xfId="833" xr:uid="{00000000-0005-0000-0000-0000D1010000}"/>
    <cellStyle name="Standard 3 3 2 4 4" xfId="629" xr:uid="{00000000-0005-0000-0000-0000D2010000}"/>
    <cellStyle name="Standard 3 3 2 5" xfId="264" xr:uid="{00000000-0005-0000-0000-0000D3010000}"/>
    <cellStyle name="Standard 3 3 2 5 2" xfId="765" xr:uid="{00000000-0005-0000-0000-0000D4010000}"/>
    <cellStyle name="Standard 3 3 2 6" xfId="422" xr:uid="{00000000-0005-0000-0000-0000D5010000}"/>
    <cellStyle name="Standard 3 3 2 6 2" xfId="906" xr:uid="{00000000-0005-0000-0000-0000D6010000}"/>
    <cellStyle name="Standard 3 3 2 7" xfId="196" xr:uid="{00000000-0005-0000-0000-0000D7010000}"/>
    <cellStyle name="Standard 3 3 2 7 2" xfId="697" xr:uid="{00000000-0005-0000-0000-0000D8010000}"/>
    <cellStyle name="Standard 3 3 2 8" xfId="561" xr:uid="{00000000-0005-0000-0000-0000D9010000}"/>
    <cellStyle name="Standard 3 3 3" xfId="63" xr:uid="{00000000-0005-0000-0000-0000DA010000}"/>
    <cellStyle name="Standard 3 3 3 2" xfId="81" xr:uid="{00000000-0005-0000-0000-0000DB010000}"/>
    <cellStyle name="Standard 3 3 3 2 2" xfId="115" xr:uid="{00000000-0005-0000-0000-0000DC010000}"/>
    <cellStyle name="Standard 3 3 3 2 2 2" xfId="183" xr:uid="{00000000-0005-0000-0000-0000DD010000}"/>
    <cellStyle name="Standard 3 3 3 2 2 2 2" xfId="509" xr:uid="{00000000-0005-0000-0000-0000DE010000}"/>
    <cellStyle name="Standard 3 3 3 2 2 2 2 2" xfId="993" xr:uid="{00000000-0005-0000-0000-0000DF010000}"/>
    <cellStyle name="Standard 3 3 3 2 2 2 3" xfId="388" xr:uid="{00000000-0005-0000-0000-0000E0010000}"/>
    <cellStyle name="Standard 3 3 3 2 2 2 3 2" xfId="889" xr:uid="{00000000-0005-0000-0000-0000E1010000}"/>
    <cellStyle name="Standard 3 3 3 2 2 2 4" xfId="685" xr:uid="{00000000-0005-0000-0000-0000E2010000}"/>
    <cellStyle name="Standard 3 3 3 2 2 3" xfId="320" xr:uid="{00000000-0005-0000-0000-0000E3010000}"/>
    <cellStyle name="Standard 3 3 3 2 2 3 2" xfId="821" xr:uid="{00000000-0005-0000-0000-0000E4010000}"/>
    <cellStyle name="Standard 3 3 3 2 2 4" xfId="478" xr:uid="{00000000-0005-0000-0000-0000E5010000}"/>
    <cellStyle name="Standard 3 3 3 2 2 4 2" xfId="962" xr:uid="{00000000-0005-0000-0000-0000E6010000}"/>
    <cellStyle name="Standard 3 3 3 2 2 5" xfId="252" xr:uid="{00000000-0005-0000-0000-0000E7010000}"/>
    <cellStyle name="Standard 3 3 3 2 2 5 2" xfId="753" xr:uid="{00000000-0005-0000-0000-0000E8010000}"/>
    <cellStyle name="Standard 3 3 3 2 2 6" xfId="617" xr:uid="{00000000-0005-0000-0000-0000E9010000}"/>
    <cellStyle name="Standard 3 3 3 2 3" xfId="149" xr:uid="{00000000-0005-0000-0000-0000EA010000}"/>
    <cellStyle name="Standard 3 3 3 2 3 2" xfId="510" xr:uid="{00000000-0005-0000-0000-0000EB010000}"/>
    <cellStyle name="Standard 3 3 3 2 3 2 2" xfId="994" xr:uid="{00000000-0005-0000-0000-0000EC010000}"/>
    <cellStyle name="Standard 3 3 3 2 3 3" xfId="354" xr:uid="{00000000-0005-0000-0000-0000ED010000}"/>
    <cellStyle name="Standard 3 3 3 2 3 3 2" xfId="855" xr:uid="{00000000-0005-0000-0000-0000EE010000}"/>
    <cellStyle name="Standard 3 3 3 2 3 4" xfId="651" xr:uid="{00000000-0005-0000-0000-0000EF010000}"/>
    <cellStyle name="Standard 3 3 3 2 4" xfId="286" xr:uid="{00000000-0005-0000-0000-0000F0010000}"/>
    <cellStyle name="Standard 3 3 3 2 4 2" xfId="787" xr:uid="{00000000-0005-0000-0000-0000F1010000}"/>
    <cellStyle name="Standard 3 3 3 2 5" xfId="444" xr:uid="{00000000-0005-0000-0000-0000F2010000}"/>
    <cellStyle name="Standard 3 3 3 2 5 2" xfId="928" xr:uid="{00000000-0005-0000-0000-0000F3010000}"/>
    <cellStyle name="Standard 3 3 3 2 6" xfId="218" xr:uid="{00000000-0005-0000-0000-0000F4010000}"/>
    <cellStyle name="Standard 3 3 3 2 6 2" xfId="719" xr:uid="{00000000-0005-0000-0000-0000F5010000}"/>
    <cellStyle name="Standard 3 3 3 2 7" xfId="583" xr:uid="{00000000-0005-0000-0000-0000F6010000}"/>
    <cellStyle name="Standard 3 3 3 3" xfId="98" xr:uid="{00000000-0005-0000-0000-0000F7010000}"/>
    <cellStyle name="Standard 3 3 3 3 2" xfId="166" xr:uid="{00000000-0005-0000-0000-0000F8010000}"/>
    <cellStyle name="Standard 3 3 3 3 2 2" xfId="511" xr:uid="{00000000-0005-0000-0000-0000F9010000}"/>
    <cellStyle name="Standard 3 3 3 3 2 2 2" xfId="995" xr:uid="{00000000-0005-0000-0000-0000FA010000}"/>
    <cellStyle name="Standard 3 3 3 3 2 3" xfId="371" xr:uid="{00000000-0005-0000-0000-0000FB010000}"/>
    <cellStyle name="Standard 3 3 3 3 2 3 2" xfId="872" xr:uid="{00000000-0005-0000-0000-0000FC010000}"/>
    <cellStyle name="Standard 3 3 3 3 2 4" xfId="668" xr:uid="{00000000-0005-0000-0000-0000FD010000}"/>
    <cellStyle name="Standard 3 3 3 3 3" xfId="303" xr:uid="{00000000-0005-0000-0000-0000FE010000}"/>
    <cellStyle name="Standard 3 3 3 3 3 2" xfId="804" xr:uid="{00000000-0005-0000-0000-0000FF010000}"/>
    <cellStyle name="Standard 3 3 3 3 4" xfId="461" xr:uid="{00000000-0005-0000-0000-000000020000}"/>
    <cellStyle name="Standard 3 3 3 3 4 2" xfId="945" xr:uid="{00000000-0005-0000-0000-000001020000}"/>
    <cellStyle name="Standard 3 3 3 3 5" xfId="235" xr:uid="{00000000-0005-0000-0000-000002020000}"/>
    <cellStyle name="Standard 3 3 3 3 5 2" xfId="736" xr:uid="{00000000-0005-0000-0000-000003020000}"/>
    <cellStyle name="Standard 3 3 3 3 6" xfId="600" xr:uid="{00000000-0005-0000-0000-000004020000}"/>
    <cellStyle name="Standard 3 3 3 4" xfId="132" xr:uid="{00000000-0005-0000-0000-000005020000}"/>
    <cellStyle name="Standard 3 3 3 4 2" xfId="512" xr:uid="{00000000-0005-0000-0000-000006020000}"/>
    <cellStyle name="Standard 3 3 3 4 2 2" xfId="996" xr:uid="{00000000-0005-0000-0000-000007020000}"/>
    <cellStyle name="Standard 3 3 3 4 3" xfId="337" xr:uid="{00000000-0005-0000-0000-000008020000}"/>
    <cellStyle name="Standard 3 3 3 4 3 2" xfId="838" xr:uid="{00000000-0005-0000-0000-000009020000}"/>
    <cellStyle name="Standard 3 3 3 4 4" xfId="634" xr:uid="{00000000-0005-0000-0000-00000A020000}"/>
    <cellStyle name="Standard 3 3 3 5" xfId="269" xr:uid="{00000000-0005-0000-0000-00000B020000}"/>
    <cellStyle name="Standard 3 3 3 5 2" xfId="770" xr:uid="{00000000-0005-0000-0000-00000C020000}"/>
    <cellStyle name="Standard 3 3 3 6" xfId="427" xr:uid="{00000000-0005-0000-0000-00000D020000}"/>
    <cellStyle name="Standard 3 3 3 6 2" xfId="911" xr:uid="{00000000-0005-0000-0000-00000E020000}"/>
    <cellStyle name="Standard 3 3 3 7" xfId="201" xr:uid="{00000000-0005-0000-0000-00000F020000}"/>
    <cellStyle name="Standard 3 3 3 7 2" xfId="702" xr:uid="{00000000-0005-0000-0000-000010020000}"/>
    <cellStyle name="Standard 3 3 3 8" xfId="566" xr:uid="{00000000-0005-0000-0000-000011020000}"/>
    <cellStyle name="Standard 3 3 4" xfId="71" xr:uid="{00000000-0005-0000-0000-000012020000}"/>
    <cellStyle name="Standard 3 3 4 2" xfId="105" xr:uid="{00000000-0005-0000-0000-000013020000}"/>
    <cellStyle name="Standard 3 3 4 2 2" xfId="173" xr:uid="{00000000-0005-0000-0000-000014020000}"/>
    <cellStyle name="Standard 3 3 4 2 2 2" xfId="513" xr:uid="{00000000-0005-0000-0000-000015020000}"/>
    <cellStyle name="Standard 3 3 4 2 2 2 2" xfId="997" xr:uid="{00000000-0005-0000-0000-000016020000}"/>
    <cellStyle name="Standard 3 3 4 2 2 3" xfId="378" xr:uid="{00000000-0005-0000-0000-000017020000}"/>
    <cellStyle name="Standard 3 3 4 2 2 3 2" xfId="879" xr:uid="{00000000-0005-0000-0000-000018020000}"/>
    <cellStyle name="Standard 3 3 4 2 2 4" xfId="675" xr:uid="{00000000-0005-0000-0000-000019020000}"/>
    <cellStyle name="Standard 3 3 4 2 3" xfId="310" xr:uid="{00000000-0005-0000-0000-00001A020000}"/>
    <cellStyle name="Standard 3 3 4 2 3 2" xfId="811" xr:uid="{00000000-0005-0000-0000-00001B020000}"/>
    <cellStyle name="Standard 3 3 4 2 4" xfId="468" xr:uid="{00000000-0005-0000-0000-00001C020000}"/>
    <cellStyle name="Standard 3 3 4 2 4 2" xfId="952" xr:uid="{00000000-0005-0000-0000-00001D020000}"/>
    <cellStyle name="Standard 3 3 4 2 5" xfId="242" xr:uid="{00000000-0005-0000-0000-00001E020000}"/>
    <cellStyle name="Standard 3 3 4 2 5 2" xfId="743" xr:uid="{00000000-0005-0000-0000-00001F020000}"/>
    <cellStyle name="Standard 3 3 4 2 6" xfId="607" xr:uid="{00000000-0005-0000-0000-000020020000}"/>
    <cellStyle name="Standard 3 3 4 3" xfId="139" xr:uid="{00000000-0005-0000-0000-000021020000}"/>
    <cellStyle name="Standard 3 3 4 3 2" xfId="514" xr:uid="{00000000-0005-0000-0000-000022020000}"/>
    <cellStyle name="Standard 3 3 4 3 2 2" xfId="998" xr:uid="{00000000-0005-0000-0000-000023020000}"/>
    <cellStyle name="Standard 3 3 4 3 3" xfId="344" xr:uid="{00000000-0005-0000-0000-000024020000}"/>
    <cellStyle name="Standard 3 3 4 3 3 2" xfId="845" xr:uid="{00000000-0005-0000-0000-000025020000}"/>
    <cellStyle name="Standard 3 3 4 3 4" xfId="641" xr:uid="{00000000-0005-0000-0000-000026020000}"/>
    <cellStyle name="Standard 3 3 4 4" xfId="276" xr:uid="{00000000-0005-0000-0000-000027020000}"/>
    <cellStyle name="Standard 3 3 4 4 2" xfId="777" xr:uid="{00000000-0005-0000-0000-000028020000}"/>
    <cellStyle name="Standard 3 3 4 5" xfId="434" xr:uid="{00000000-0005-0000-0000-000029020000}"/>
    <cellStyle name="Standard 3 3 4 5 2" xfId="918" xr:uid="{00000000-0005-0000-0000-00002A020000}"/>
    <cellStyle name="Standard 3 3 4 6" xfId="208" xr:uid="{00000000-0005-0000-0000-00002B020000}"/>
    <cellStyle name="Standard 3 3 4 6 2" xfId="709" xr:uid="{00000000-0005-0000-0000-00002C020000}"/>
    <cellStyle name="Standard 3 3 4 7" xfId="573" xr:uid="{00000000-0005-0000-0000-00002D020000}"/>
    <cellStyle name="Standard 3 3 5" xfId="88" xr:uid="{00000000-0005-0000-0000-00002E020000}"/>
    <cellStyle name="Standard 3 3 5 2" xfId="156" xr:uid="{00000000-0005-0000-0000-00002F020000}"/>
    <cellStyle name="Standard 3 3 5 2 2" xfId="515" xr:uid="{00000000-0005-0000-0000-000030020000}"/>
    <cellStyle name="Standard 3 3 5 2 2 2" xfId="999" xr:uid="{00000000-0005-0000-0000-000031020000}"/>
    <cellStyle name="Standard 3 3 5 2 3" xfId="361" xr:uid="{00000000-0005-0000-0000-000032020000}"/>
    <cellStyle name="Standard 3 3 5 2 3 2" xfId="862" xr:uid="{00000000-0005-0000-0000-000033020000}"/>
    <cellStyle name="Standard 3 3 5 2 4" xfId="658" xr:uid="{00000000-0005-0000-0000-000034020000}"/>
    <cellStyle name="Standard 3 3 5 3" xfId="293" xr:uid="{00000000-0005-0000-0000-000035020000}"/>
    <cellStyle name="Standard 3 3 5 3 2" xfId="794" xr:uid="{00000000-0005-0000-0000-000036020000}"/>
    <cellStyle name="Standard 3 3 5 4" xfId="451" xr:uid="{00000000-0005-0000-0000-000037020000}"/>
    <cellStyle name="Standard 3 3 5 4 2" xfId="935" xr:uid="{00000000-0005-0000-0000-000038020000}"/>
    <cellStyle name="Standard 3 3 5 5" xfId="225" xr:uid="{00000000-0005-0000-0000-000039020000}"/>
    <cellStyle name="Standard 3 3 5 5 2" xfId="726" xr:uid="{00000000-0005-0000-0000-00003A020000}"/>
    <cellStyle name="Standard 3 3 5 6" xfId="590" xr:uid="{00000000-0005-0000-0000-00003B020000}"/>
    <cellStyle name="Standard 3 3 6" xfId="122" xr:uid="{00000000-0005-0000-0000-00003C020000}"/>
    <cellStyle name="Standard 3 3 6 2" xfId="416" xr:uid="{00000000-0005-0000-0000-00003D020000}"/>
    <cellStyle name="Standard 3 3 6 2 2" xfId="901" xr:uid="{00000000-0005-0000-0000-00003E020000}"/>
    <cellStyle name="Standard 3 3 6 3" xfId="327" xr:uid="{00000000-0005-0000-0000-00003F020000}"/>
    <cellStyle name="Standard 3 3 6 3 2" xfId="828" xr:uid="{00000000-0005-0000-0000-000040020000}"/>
    <cellStyle name="Standard 3 3 6 4" xfId="624" xr:uid="{00000000-0005-0000-0000-000041020000}"/>
    <cellStyle name="Standard 3 3 7" xfId="259" xr:uid="{00000000-0005-0000-0000-000042020000}"/>
    <cellStyle name="Standard 3 3 7 2" xfId="760" xr:uid="{00000000-0005-0000-0000-000043020000}"/>
    <cellStyle name="Standard 3 3 8" xfId="396" xr:uid="{00000000-0005-0000-0000-000044020000}"/>
    <cellStyle name="Standard 3 3 8 2" xfId="896" xr:uid="{00000000-0005-0000-0000-000045020000}"/>
    <cellStyle name="Standard 3 3 9" xfId="191" xr:uid="{00000000-0005-0000-0000-000046020000}"/>
    <cellStyle name="Standard 3 3 9 2" xfId="692" xr:uid="{00000000-0005-0000-0000-000047020000}"/>
    <cellStyle name="Standard 3 4" xfId="53" xr:uid="{00000000-0005-0000-0000-000048020000}"/>
    <cellStyle name="Standard 3 4 10" xfId="557" xr:uid="{00000000-0005-0000-0000-000049020000}"/>
    <cellStyle name="Standard 3 4 2" xfId="58" xr:uid="{00000000-0005-0000-0000-00004A020000}"/>
    <cellStyle name="Standard 3 4 2 2" xfId="77" xr:uid="{00000000-0005-0000-0000-00004B020000}"/>
    <cellStyle name="Standard 3 4 2 2 2" xfId="111" xr:uid="{00000000-0005-0000-0000-00004C020000}"/>
    <cellStyle name="Standard 3 4 2 2 2 2" xfId="179" xr:uid="{00000000-0005-0000-0000-00004D020000}"/>
    <cellStyle name="Standard 3 4 2 2 2 2 2" xfId="516" xr:uid="{00000000-0005-0000-0000-00004E020000}"/>
    <cellStyle name="Standard 3 4 2 2 2 2 2 2" xfId="1000" xr:uid="{00000000-0005-0000-0000-00004F020000}"/>
    <cellStyle name="Standard 3 4 2 2 2 2 3" xfId="384" xr:uid="{00000000-0005-0000-0000-000050020000}"/>
    <cellStyle name="Standard 3 4 2 2 2 2 3 2" xfId="885" xr:uid="{00000000-0005-0000-0000-000051020000}"/>
    <cellStyle name="Standard 3 4 2 2 2 2 4" xfId="681" xr:uid="{00000000-0005-0000-0000-000052020000}"/>
    <cellStyle name="Standard 3 4 2 2 2 3" xfId="316" xr:uid="{00000000-0005-0000-0000-000053020000}"/>
    <cellStyle name="Standard 3 4 2 2 2 3 2" xfId="817" xr:uid="{00000000-0005-0000-0000-000054020000}"/>
    <cellStyle name="Standard 3 4 2 2 2 4" xfId="474" xr:uid="{00000000-0005-0000-0000-000055020000}"/>
    <cellStyle name="Standard 3 4 2 2 2 4 2" xfId="958" xr:uid="{00000000-0005-0000-0000-000056020000}"/>
    <cellStyle name="Standard 3 4 2 2 2 5" xfId="248" xr:uid="{00000000-0005-0000-0000-000057020000}"/>
    <cellStyle name="Standard 3 4 2 2 2 5 2" xfId="749" xr:uid="{00000000-0005-0000-0000-000058020000}"/>
    <cellStyle name="Standard 3 4 2 2 2 6" xfId="613" xr:uid="{00000000-0005-0000-0000-000059020000}"/>
    <cellStyle name="Standard 3 4 2 2 3" xfId="145" xr:uid="{00000000-0005-0000-0000-00005A020000}"/>
    <cellStyle name="Standard 3 4 2 2 3 2" xfId="517" xr:uid="{00000000-0005-0000-0000-00005B020000}"/>
    <cellStyle name="Standard 3 4 2 2 3 2 2" xfId="1001" xr:uid="{00000000-0005-0000-0000-00005C020000}"/>
    <cellStyle name="Standard 3 4 2 2 3 3" xfId="350" xr:uid="{00000000-0005-0000-0000-00005D020000}"/>
    <cellStyle name="Standard 3 4 2 2 3 3 2" xfId="851" xr:uid="{00000000-0005-0000-0000-00005E020000}"/>
    <cellStyle name="Standard 3 4 2 2 3 4" xfId="647" xr:uid="{00000000-0005-0000-0000-00005F020000}"/>
    <cellStyle name="Standard 3 4 2 2 4" xfId="282" xr:uid="{00000000-0005-0000-0000-000060020000}"/>
    <cellStyle name="Standard 3 4 2 2 4 2" xfId="783" xr:uid="{00000000-0005-0000-0000-000061020000}"/>
    <cellStyle name="Standard 3 4 2 2 5" xfId="440" xr:uid="{00000000-0005-0000-0000-000062020000}"/>
    <cellStyle name="Standard 3 4 2 2 5 2" xfId="924" xr:uid="{00000000-0005-0000-0000-000063020000}"/>
    <cellStyle name="Standard 3 4 2 2 6" xfId="214" xr:uid="{00000000-0005-0000-0000-000064020000}"/>
    <cellStyle name="Standard 3 4 2 2 6 2" xfId="715" xr:uid="{00000000-0005-0000-0000-000065020000}"/>
    <cellStyle name="Standard 3 4 2 2 7" xfId="579" xr:uid="{00000000-0005-0000-0000-000066020000}"/>
    <cellStyle name="Standard 3 4 2 3" xfId="94" xr:uid="{00000000-0005-0000-0000-000067020000}"/>
    <cellStyle name="Standard 3 4 2 3 2" xfId="162" xr:uid="{00000000-0005-0000-0000-000068020000}"/>
    <cellStyle name="Standard 3 4 2 3 2 2" xfId="518" xr:uid="{00000000-0005-0000-0000-000069020000}"/>
    <cellStyle name="Standard 3 4 2 3 2 2 2" xfId="1002" xr:uid="{00000000-0005-0000-0000-00006A020000}"/>
    <cellStyle name="Standard 3 4 2 3 2 3" xfId="367" xr:uid="{00000000-0005-0000-0000-00006B020000}"/>
    <cellStyle name="Standard 3 4 2 3 2 3 2" xfId="868" xr:uid="{00000000-0005-0000-0000-00006C020000}"/>
    <cellStyle name="Standard 3 4 2 3 2 4" xfId="664" xr:uid="{00000000-0005-0000-0000-00006D020000}"/>
    <cellStyle name="Standard 3 4 2 3 3" xfId="299" xr:uid="{00000000-0005-0000-0000-00006E020000}"/>
    <cellStyle name="Standard 3 4 2 3 3 2" xfId="800" xr:uid="{00000000-0005-0000-0000-00006F020000}"/>
    <cellStyle name="Standard 3 4 2 3 4" xfId="457" xr:uid="{00000000-0005-0000-0000-000070020000}"/>
    <cellStyle name="Standard 3 4 2 3 4 2" xfId="941" xr:uid="{00000000-0005-0000-0000-000071020000}"/>
    <cellStyle name="Standard 3 4 2 3 5" xfId="231" xr:uid="{00000000-0005-0000-0000-000072020000}"/>
    <cellStyle name="Standard 3 4 2 3 5 2" xfId="732" xr:uid="{00000000-0005-0000-0000-000073020000}"/>
    <cellStyle name="Standard 3 4 2 3 6" xfId="596" xr:uid="{00000000-0005-0000-0000-000074020000}"/>
    <cellStyle name="Standard 3 4 2 4" xfId="128" xr:uid="{00000000-0005-0000-0000-000075020000}"/>
    <cellStyle name="Standard 3 4 2 4 2" xfId="519" xr:uid="{00000000-0005-0000-0000-000076020000}"/>
    <cellStyle name="Standard 3 4 2 4 2 2" xfId="1003" xr:uid="{00000000-0005-0000-0000-000077020000}"/>
    <cellStyle name="Standard 3 4 2 4 3" xfId="333" xr:uid="{00000000-0005-0000-0000-000078020000}"/>
    <cellStyle name="Standard 3 4 2 4 3 2" xfId="834" xr:uid="{00000000-0005-0000-0000-000079020000}"/>
    <cellStyle name="Standard 3 4 2 4 4" xfId="630" xr:uid="{00000000-0005-0000-0000-00007A020000}"/>
    <cellStyle name="Standard 3 4 2 5" xfId="265" xr:uid="{00000000-0005-0000-0000-00007B020000}"/>
    <cellStyle name="Standard 3 4 2 5 2" xfId="766" xr:uid="{00000000-0005-0000-0000-00007C020000}"/>
    <cellStyle name="Standard 3 4 2 6" xfId="423" xr:uid="{00000000-0005-0000-0000-00007D020000}"/>
    <cellStyle name="Standard 3 4 2 6 2" xfId="907" xr:uid="{00000000-0005-0000-0000-00007E020000}"/>
    <cellStyle name="Standard 3 4 2 7" xfId="197" xr:uid="{00000000-0005-0000-0000-00007F020000}"/>
    <cellStyle name="Standard 3 4 2 7 2" xfId="698" xr:uid="{00000000-0005-0000-0000-000080020000}"/>
    <cellStyle name="Standard 3 4 2 8" xfId="562" xr:uid="{00000000-0005-0000-0000-000081020000}"/>
    <cellStyle name="Standard 3 4 3" xfId="64" xr:uid="{00000000-0005-0000-0000-000082020000}"/>
    <cellStyle name="Standard 3 4 3 2" xfId="82" xr:uid="{00000000-0005-0000-0000-000083020000}"/>
    <cellStyle name="Standard 3 4 3 2 2" xfId="116" xr:uid="{00000000-0005-0000-0000-000084020000}"/>
    <cellStyle name="Standard 3 4 3 2 2 2" xfId="184" xr:uid="{00000000-0005-0000-0000-000085020000}"/>
    <cellStyle name="Standard 3 4 3 2 2 2 2" xfId="520" xr:uid="{00000000-0005-0000-0000-000086020000}"/>
    <cellStyle name="Standard 3 4 3 2 2 2 2 2" xfId="1004" xr:uid="{00000000-0005-0000-0000-000087020000}"/>
    <cellStyle name="Standard 3 4 3 2 2 2 3" xfId="389" xr:uid="{00000000-0005-0000-0000-000088020000}"/>
    <cellStyle name="Standard 3 4 3 2 2 2 3 2" xfId="890" xr:uid="{00000000-0005-0000-0000-000089020000}"/>
    <cellStyle name="Standard 3 4 3 2 2 2 4" xfId="686" xr:uid="{00000000-0005-0000-0000-00008A020000}"/>
    <cellStyle name="Standard 3 4 3 2 2 3" xfId="321" xr:uid="{00000000-0005-0000-0000-00008B020000}"/>
    <cellStyle name="Standard 3 4 3 2 2 3 2" xfId="822" xr:uid="{00000000-0005-0000-0000-00008C020000}"/>
    <cellStyle name="Standard 3 4 3 2 2 4" xfId="479" xr:uid="{00000000-0005-0000-0000-00008D020000}"/>
    <cellStyle name="Standard 3 4 3 2 2 4 2" xfId="963" xr:uid="{00000000-0005-0000-0000-00008E020000}"/>
    <cellStyle name="Standard 3 4 3 2 2 5" xfId="253" xr:uid="{00000000-0005-0000-0000-00008F020000}"/>
    <cellStyle name="Standard 3 4 3 2 2 5 2" xfId="754" xr:uid="{00000000-0005-0000-0000-000090020000}"/>
    <cellStyle name="Standard 3 4 3 2 2 6" xfId="618" xr:uid="{00000000-0005-0000-0000-000091020000}"/>
    <cellStyle name="Standard 3 4 3 2 3" xfId="150" xr:uid="{00000000-0005-0000-0000-000092020000}"/>
    <cellStyle name="Standard 3 4 3 2 3 2" xfId="521" xr:uid="{00000000-0005-0000-0000-000093020000}"/>
    <cellStyle name="Standard 3 4 3 2 3 2 2" xfId="1005" xr:uid="{00000000-0005-0000-0000-000094020000}"/>
    <cellStyle name="Standard 3 4 3 2 3 3" xfId="355" xr:uid="{00000000-0005-0000-0000-000095020000}"/>
    <cellStyle name="Standard 3 4 3 2 3 3 2" xfId="856" xr:uid="{00000000-0005-0000-0000-000096020000}"/>
    <cellStyle name="Standard 3 4 3 2 3 4" xfId="652" xr:uid="{00000000-0005-0000-0000-000097020000}"/>
    <cellStyle name="Standard 3 4 3 2 4" xfId="287" xr:uid="{00000000-0005-0000-0000-000098020000}"/>
    <cellStyle name="Standard 3 4 3 2 4 2" xfId="788" xr:uid="{00000000-0005-0000-0000-000099020000}"/>
    <cellStyle name="Standard 3 4 3 2 5" xfId="445" xr:uid="{00000000-0005-0000-0000-00009A020000}"/>
    <cellStyle name="Standard 3 4 3 2 5 2" xfId="929" xr:uid="{00000000-0005-0000-0000-00009B020000}"/>
    <cellStyle name="Standard 3 4 3 2 6" xfId="219" xr:uid="{00000000-0005-0000-0000-00009C020000}"/>
    <cellStyle name="Standard 3 4 3 2 6 2" xfId="720" xr:uid="{00000000-0005-0000-0000-00009D020000}"/>
    <cellStyle name="Standard 3 4 3 2 7" xfId="584" xr:uid="{00000000-0005-0000-0000-00009E020000}"/>
    <cellStyle name="Standard 3 4 3 3" xfId="99" xr:uid="{00000000-0005-0000-0000-00009F020000}"/>
    <cellStyle name="Standard 3 4 3 3 2" xfId="167" xr:uid="{00000000-0005-0000-0000-0000A0020000}"/>
    <cellStyle name="Standard 3 4 3 3 2 2" xfId="522" xr:uid="{00000000-0005-0000-0000-0000A1020000}"/>
    <cellStyle name="Standard 3 4 3 3 2 2 2" xfId="1006" xr:uid="{00000000-0005-0000-0000-0000A2020000}"/>
    <cellStyle name="Standard 3 4 3 3 2 3" xfId="372" xr:uid="{00000000-0005-0000-0000-0000A3020000}"/>
    <cellStyle name="Standard 3 4 3 3 2 3 2" xfId="873" xr:uid="{00000000-0005-0000-0000-0000A4020000}"/>
    <cellStyle name="Standard 3 4 3 3 2 4" xfId="669" xr:uid="{00000000-0005-0000-0000-0000A5020000}"/>
    <cellStyle name="Standard 3 4 3 3 3" xfId="304" xr:uid="{00000000-0005-0000-0000-0000A6020000}"/>
    <cellStyle name="Standard 3 4 3 3 3 2" xfId="805" xr:uid="{00000000-0005-0000-0000-0000A7020000}"/>
    <cellStyle name="Standard 3 4 3 3 4" xfId="462" xr:uid="{00000000-0005-0000-0000-0000A8020000}"/>
    <cellStyle name="Standard 3 4 3 3 4 2" xfId="946" xr:uid="{00000000-0005-0000-0000-0000A9020000}"/>
    <cellStyle name="Standard 3 4 3 3 5" xfId="236" xr:uid="{00000000-0005-0000-0000-0000AA020000}"/>
    <cellStyle name="Standard 3 4 3 3 5 2" xfId="737" xr:uid="{00000000-0005-0000-0000-0000AB020000}"/>
    <cellStyle name="Standard 3 4 3 3 6" xfId="601" xr:uid="{00000000-0005-0000-0000-0000AC020000}"/>
    <cellStyle name="Standard 3 4 3 4" xfId="133" xr:uid="{00000000-0005-0000-0000-0000AD020000}"/>
    <cellStyle name="Standard 3 4 3 4 2" xfId="523" xr:uid="{00000000-0005-0000-0000-0000AE020000}"/>
    <cellStyle name="Standard 3 4 3 4 2 2" xfId="1007" xr:uid="{00000000-0005-0000-0000-0000AF020000}"/>
    <cellStyle name="Standard 3 4 3 4 3" xfId="338" xr:uid="{00000000-0005-0000-0000-0000B0020000}"/>
    <cellStyle name="Standard 3 4 3 4 3 2" xfId="839" xr:uid="{00000000-0005-0000-0000-0000B1020000}"/>
    <cellStyle name="Standard 3 4 3 4 4" xfId="635" xr:uid="{00000000-0005-0000-0000-0000B2020000}"/>
    <cellStyle name="Standard 3 4 3 5" xfId="270" xr:uid="{00000000-0005-0000-0000-0000B3020000}"/>
    <cellStyle name="Standard 3 4 3 5 2" xfId="771" xr:uid="{00000000-0005-0000-0000-0000B4020000}"/>
    <cellStyle name="Standard 3 4 3 6" xfId="428" xr:uid="{00000000-0005-0000-0000-0000B5020000}"/>
    <cellStyle name="Standard 3 4 3 6 2" xfId="912" xr:uid="{00000000-0005-0000-0000-0000B6020000}"/>
    <cellStyle name="Standard 3 4 3 7" xfId="202" xr:uid="{00000000-0005-0000-0000-0000B7020000}"/>
    <cellStyle name="Standard 3 4 3 7 2" xfId="703" xr:uid="{00000000-0005-0000-0000-0000B8020000}"/>
    <cellStyle name="Standard 3 4 3 8" xfId="567" xr:uid="{00000000-0005-0000-0000-0000B9020000}"/>
    <cellStyle name="Standard 3 4 4" xfId="72" xr:uid="{00000000-0005-0000-0000-0000BA020000}"/>
    <cellStyle name="Standard 3 4 4 2" xfId="106" xr:uid="{00000000-0005-0000-0000-0000BB020000}"/>
    <cellStyle name="Standard 3 4 4 2 2" xfId="174" xr:uid="{00000000-0005-0000-0000-0000BC020000}"/>
    <cellStyle name="Standard 3 4 4 2 2 2" xfId="524" xr:uid="{00000000-0005-0000-0000-0000BD020000}"/>
    <cellStyle name="Standard 3 4 4 2 2 2 2" xfId="1008" xr:uid="{00000000-0005-0000-0000-0000BE020000}"/>
    <cellStyle name="Standard 3 4 4 2 2 3" xfId="379" xr:uid="{00000000-0005-0000-0000-0000BF020000}"/>
    <cellStyle name="Standard 3 4 4 2 2 3 2" xfId="880" xr:uid="{00000000-0005-0000-0000-0000C0020000}"/>
    <cellStyle name="Standard 3 4 4 2 2 4" xfId="676" xr:uid="{00000000-0005-0000-0000-0000C1020000}"/>
    <cellStyle name="Standard 3 4 4 2 3" xfId="311" xr:uid="{00000000-0005-0000-0000-0000C2020000}"/>
    <cellStyle name="Standard 3 4 4 2 3 2" xfId="812" xr:uid="{00000000-0005-0000-0000-0000C3020000}"/>
    <cellStyle name="Standard 3 4 4 2 4" xfId="469" xr:uid="{00000000-0005-0000-0000-0000C4020000}"/>
    <cellStyle name="Standard 3 4 4 2 4 2" xfId="953" xr:uid="{00000000-0005-0000-0000-0000C5020000}"/>
    <cellStyle name="Standard 3 4 4 2 5" xfId="243" xr:uid="{00000000-0005-0000-0000-0000C6020000}"/>
    <cellStyle name="Standard 3 4 4 2 5 2" xfId="744" xr:uid="{00000000-0005-0000-0000-0000C7020000}"/>
    <cellStyle name="Standard 3 4 4 2 6" xfId="608" xr:uid="{00000000-0005-0000-0000-0000C8020000}"/>
    <cellStyle name="Standard 3 4 4 3" xfId="140" xr:uid="{00000000-0005-0000-0000-0000C9020000}"/>
    <cellStyle name="Standard 3 4 4 3 2" xfId="525" xr:uid="{00000000-0005-0000-0000-0000CA020000}"/>
    <cellStyle name="Standard 3 4 4 3 2 2" xfId="1009" xr:uid="{00000000-0005-0000-0000-0000CB020000}"/>
    <cellStyle name="Standard 3 4 4 3 3" xfId="345" xr:uid="{00000000-0005-0000-0000-0000CC020000}"/>
    <cellStyle name="Standard 3 4 4 3 3 2" xfId="846" xr:uid="{00000000-0005-0000-0000-0000CD020000}"/>
    <cellStyle name="Standard 3 4 4 3 4" xfId="642" xr:uid="{00000000-0005-0000-0000-0000CE020000}"/>
    <cellStyle name="Standard 3 4 4 4" xfId="277" xr:uid="{00000000-0005-0000-0000-0000CF020000}"/>
    <cellStyle name="Standard 3 4 4 4 2" xfId="778" xr:uid="{00000000-0005-0000-0000-0000D0020000}"/>
    <cellStyle name="Standard 3 4 4 5" xfId="435" xr:uid="{00000000-0005-0000-0000-0000D1020000}"/>
    <cellStyle name="Standard 3 4 4 5 2" xfId="919" xr:uid="{00000000-0005-0000-0000-0000D2020000}"/>
    <cellStyle name="Standard 3 4 4 6" xfId="209" xr:uid="{00000000-0005-0000-0000-0000D3020000}"/>
    <cellStyle name="Standard 3 4 4 6 2" xfId="710" xr:uid="{00000000-0005-0000-0000-0000D4020000}"/>
    <cellStyle name="Standard 3 4 4 7" xfId="574" xr:uid="{00000000-0005-0000-0000-0000D5020000}"/>
    <cellStyle name="Standard 3 4 5" xfId="89" xr:uid="{00000000-0005-0000-0000-0000D6020000}"/>
    <cellStyle name="Standard 3 4 5 2" xfId="157" xr:uid="{00000000-0005-0000-0000-0000D7020000}"/>
    <cellStyle name="Standard 3 4 5 2 2" xfId="526" xr:uid="{00000000-0005-0000-0000-0000D8020000}"/>
    <cellStyle name="Standard 3 4 5 2 2 2" xfId="1010" xr:uid="{00000000-0005-0000-0000-0000D9020000}"/>
    <cellStyle name="Standard 3 4 5 2 3" xfId="362" xr:uid="{00000000-0005-0000-0000-0000DA020000}"/>
    <cellStyle name="Standard 3 4 5 2 3 2" xfId="863" xr:uid="{00000000-0005-0000-0000-0000DB020000}"/>
    <cellStyle name="Standard 3 4 5 2 4" xfId="659" xr:uid="{00000000-0005-0000-0000-0000DC020000}"/>
    <cellStyle name="Standard 3 4 5 3" xfId="294" xr:uid="{00000000-0005-0000-0000-0000DD020000}"/>
    <cellStyle name="Standard 3 4 5 3 2" xfId="795" xr:uid="{00000000-0005-0000-0000-0000DE020000}"/>
    <cellStyle name="Standard 3 4 5 4" xfId="452" xr:uid="{00000000-0005-0000-0000-0000DF020000}"/>
    <cellStyle name="Standard 3 4 5 4 2" xfId="936" xr:uid="{00000000-0005-0000-0000-0000E0020000}"/>
    <cellStyle name="Standard 3 4 5 5" xfId="226" xr:uid="{00000000-0005-0000-0000-0000E1020000}"/>
    <cellStyle name="Standard 3 4 5 5 2" xfId="727" xr:uid="{00000000-0005-0000-0000-0000E2020000}"/>
    <cellStyle name="Standard 3 4 5 6" xfId="591" xr:uid="{00000000-0005-0000-0000-0000E3020000}"/>
    <cellStyle name="Standard 3 4 6" xfId="123" xr:uid="{00000000-0005-0000-0000-0000E4020000}"/>
    <cellStyle name="Standard 3 4 6 2" xfId="417" xr:uid="{00000000-0005-0000-0000-0000E5020000}"/>
    <cellStyle name="Standard 3 4 6 2 2" xfId="902" xr:uid="{00000000-0005-0000-0000-0000E6020000}"/>
    <cellStyle name="Standard 3 4 6 3" xfId="328" xr:uid="{00000000-0005-0000-0000-0000E7020000}"/>
    <cellStyle name="Standard 3 4 6 3 2" xfId="829" xr:uid="{00000000-0005-0000-0000-0000E8020000}"/>
    <cellStyle name="Standard 3 4 6 4" xfId="625" xr:uid="{00000000-0005-0000-0000-0000E9020000}"/>
    <cellStyle name="Standard 3 4 7" xfId="260" xr:uid="{00000000-0005-0000-0000-0000EA020000}"/>
    <cellStyle name="Standard 3 4 7 2" xfId="761" xr:uid="{00000000-0005-0000-0000-0000EB020000}"/>
    <cellStyle name="Standard 3 4 8" xfId="397" xr:uid="{00000000-0005-0000-0000-0000EC020000}"/>
    <cellStyle name="Standard 3 4 8 2" xfId="897" xr:uid="{00000000-0005-0000-0000-0000ED020000}"/>
    <cellStyle name="Standard 3 4 9" xfId="192" xr:uid="{00000000-0005-0000-0000-0000EE020000}"/>
    <cellStyle name="Standard 3 4 9 2" xfId="693" xr:uid="{00000000-0005-0000-0000-0000EF020000}"/>
    <cellStyle name="Standard 3 5" xfId="54" xr:uid="{00000000-0005-0000-0000-0000F0020000}"/>
    <cellStyle name="Standard 3 5 10" xfId="558" xr:uid="{00000000-0005-0000-0000-0000F1020000}"/>
    <cellStyle name="Standard 3 5 2" xfId="59" xr:uid="{00000000-0005-0000-0000-0000F2020000}"/>
    <cellStyle name="Standard 3 5 2 2" xfId="78" xr:uid="{00000000-0005-0000-0000-0000F3020000}"/>
    <cellStyle name="Standard 3 5 2 2 2" xfId="112" xr:uid="{00000000-0005-0000-0000-0000F4020000}"/>
    <cellStyle name="Standard 3 5 2 2 2 2" xfId="180" xr:uid="{00000000-0005-0000-0000-0000F5020000}"/>
    <cellStyle name="Standard 3 5 2 2 2 2 2" xfId="527" xr:uid="{00000000-0005-0000-0000-0000F6020000}"/>
    <cellStyle name="Standard 3 5 2 2 2 2 2 2" xfId="1011" xr:uid="{00000000-0005-0000-0000-0000F7020000}"/>
    <cellStyle name="Standard 3 5 2 2 2 2 3" xfId="385" xr:uid="{00000000-0005-0000-0000-0000F8020000}"/>
    <cellStyle name="Standard 3 5 2 2 2 2 3 2" xfId="886" xr:uid="{00000000-0005-0000-0000-0000F9020000}"/>
    <cellStyle name="Standard 3 5 2 2 2 2 4" xfId="682" xr:uid="{00000000-0005-0000-0000-0000FA020000}"/>
    <cellStyle name="Standard 3 5 2 2 2 3" xfId="317" xr:uid="{00000000-0005-0000-0000-0000FB020000}"/>
    <cellStyle name="Standard 3 5 2 2 2 3 2" xfId="818" xr:uid="{00000000-0005-0000-0000-0000FC020000}"/>
    <cellStyle name="Standard 3 5 2 2 2 4" xfId="475" xr:uid="{00000000-0005-0000-0000-0000FD020000}"/>
    <cellStyle name="Standard 3 5 2 2 2 4 2" xfId="959" xr:uid="{00000000-0005-0000-0000-0000FE020000}"/>
    <cellStyle name="Standard 3 5 2 2 2 5" xfId="249" xr:uid="{00000000-0005-0000-0000-0000FF020000}"/>
    <cellStyle name="Standard 3 5 2 2 2 5 2" xfId="750" xr:uid="{00000000-0005-0000-0000-000000030000}"/>
    <cellStyle name="Standard 3 5 2 2 2 6" xfId="614" xr:uid="{00000000-0005-0000-0000-000001030000}"/>
    <cellStyle name="Standard 3 5 2 2 3" xfId="146" xr:uid="{00000000-0005-0000-0000-000002030000}"/>
    <cellStyle name="Standard 3 5 2 2 3 2" xfId="528" xr:uid="{00000000-0005-0000-0000-000003030000}"/>
    <cellStyle name="Standard 3 5 2 2 3 2 2" xfId="1012" xr:uid="{00000000-0005-0000-0000-000004030000}"/>
    <cellStyle name="Standard 3 5 2 2 3 3" xfId="351" xr:uid="{00000000-0005-0000-0000-000005030000}"/>
    <cellStyle name="Standard 3 5 2 2 3 3 2" xfId="852" xr:uid="{00000000-0005-0000-0000-000006030000}"/>
    <cellStyle name="Standard 3 5 2 2 3 4" xfId="648" xr:uid="{00000000-0005-0000-0000-000007030000}"/>
    <cellStyle name="Standard 3 5 2 2 4" xfId="283" xr:uid="{00000000-0005-0000-0000-000008030000}"/>
    <cellStyle name="Standard 3 5 2 2 4 2" xfId="784" xr:uid="{00000000-0005-0000-0000-000009030000}"/>
    <cellStyle name="Standard 3 5 2 2 5" xfId="441" xr:uid="{00000000-0005-0000-0000-00000A030000}"/>
    <cellStyle name="Standard 3 5 2 2 5 2" xfId="925" xr:uid="{00000000-0005-0000-0000-00000B030000}"/>
    <cellStyle name="Standard 3 5 2 2 6" xfId="215" xr:uid="{00000000-0005-0000-0000-00000C030000}"/>
    <cellStyle name="Standard 3 5 2 2 6 2" xfId="716" xr:uid="{00000000-0005-0000-0000-00000D030000}"/>
    <cellStyle name="Standard 3 5 2 2 7" xfId="580" xr:uid="{00000000-0005-0000-0000-00000E030000}"/>
    <cellStyle name="Standard 3 5 2 3" xfId="95" xr:uid="{00000000-0005-0000-0000-00000F030000}"/>
    <cellStyle name="Standard 3 5 2 3 2" xfId="163" xr:uid="{00000000-0005-0000-0000-000010030000}"/>
    <cellStyle name="Standard 3 5 2 3 2 2" xfId="529" xr:uid="{00000000-0005-0000-0000-000011030000}"/>
    <cellStyle name="Standard 3 5 2 3 2 2 2" xfId="1013" xr:uid="{00000000-0005-0000-0000-000012030000}"/>
    <cellStyle name="Standard 3 5 2 3 2 3" xfId="368" xr:uid="{00000000-0005-0000-0000-000013030000}"/>
    <cellStyle name="Standard 3 5 2 3 2 3 2" xfId="869" xr:uid="{00000000-0005-0000-0000-000014030000}"/>
    <cellStyle name="Standard 3 5 2 3 2 4" xfId="665" xr:uid="{00000000-0005-0000-0000-000015030000}"/>
    <cellStyle name="Standard 3 5 2 3 3" xfId="300" xr:uid="{00000000-0005-0000-0000-000016030000}"/>
    <cellStyle name="Standard 3 5 2 3 3 2" xfId="801" xr:uid="{00000000-0005-0000-0000-000017030000}"/>
    <cellStyle name="Standard 3 5 2 3 4" xfId="458" xr:uid="{00000000-0005-0000-0000-000018030000}"/>
    <cellStyle name="Standard 3 5 2 3 4 2" xfId="942" xr:uid="{00000000-0005-0000-0000-000019030000}"/>
    <cellStyle name="Standard 3 5 2 3 5" xfId="232" xr:uid="{00000000-0005-0000-0000-00001A030000}"/>
    <cellStyle name="Standard 3 5 2 3 5 2" xfId="733" xr:uid="{00000000-0005-0000-0000-00001B030000}"/>
    <cellStyle name="Standard 3 5 2 3 6" xfId="597" xr:uid="{00000000-0005-0000-0000-00001C030000}"/>
    <cellStyle name="Standard 3 5 2 4" xfId="129" xr:uid="{00000000-0005-0000-0000-00001D030000}"/>
    <cellStyle name="Standard 3 5 2 4 2" xfId="530" xr:uid="{00000000-0005-0000-0000-00001E030000}"/>
    <cellStyle name="Standard 3 5 2 4 2 2" xfId="1014" xr:uid="{00000000-0005-0000-0000-00001F030000}"/>
    <cellStyle name="Standard 3 5 2 4 3" xfId="334" xr:uid="{00000000-0005-0000-0000-000020030000}"/>
    <cellStyle name="Standard 3 5 2 4 3 2" xfId="835" xr:uid="{00000000-0005-0000-0000-000021030000}"/>
    <cellStyle name="Standard 3 5 2 4 4" xfId="631" xr:uid="{00000000-0005-0000-0000-000022030000}"/>
    <cellStyle name="Standard 3 5 2 5" xfId="266" xr:uid="{00000000-0005-0000-0000-000023030000}"/>
    <cellStyle name="Standard 3 5 2 5 2" xfId="767" xr:uid="{00000000-0005-0000-0000-000024030000}"/>
    <cellStyle name="Standard 3 5 2 6" xfId="424" xr:uid="{00000000-0005-0000-0000-000025030000}"/>
    <cellStyle name="Standard 3 5 2 6 2" xfId="908" xr:uid="{00000000-0005-0000-0000-000026030000}"/>
    <cellStyle name="Standard 3 5 2 7" xfId="198" xr:uid="{00000000-0005-0000-0000-000027030000}"/>
    <cellStyle name="Standard 3 5 2 7 2" xfId="699" xr:uid="{00000000-0005-0000-0000-000028030000}"/>
    <cellStyle name="Standard 3 5 2 8" xfId="563" xr:uid="{00000000-0005-0000-0000-000029030000}"/>
    <cellStyle name="Standard 3 5 3" xfId="65" xr:uid="{00000000-0005-0000-0000-00002A030000}"/>
    <cellStyle name="Standard 3 5 3 2" xfId="83" xr:uid="{00000000-0005-0000-0000-00002B030000}"/>
    <cellStyle name="Standard 3 5 3 2 2" xfId="117" xr:uid="{00000000-0005-0000-0000-00002C030000}"/>
    <cellStyle name="Standard 3 5 3 2 2 2" xfId="185" xr:uid="{00000000-0005-0000-0000-00002D030000}"/>
    <cellStyle name="Standard 3 5 3 2 2 2 2" xfId="531" xr:uid="{00000000-0005-0000-0000-00002E030000}"/>
    <cellStyle name="Standard 3 5 3 2 2 2 2 2" xfId="1015" xr:uid="{00000000-0005-0000-0000-00002F030000}"/>
    <cellStyle name="Standard 3 5 3 2 2 2 3" xfId="390" xr:uid="{00000000-0005-0000-0000-000030030000}"/>
    <cellStyle name="Standard 3 5 3 2 2 2 3 2" xfId="891" xr:uid="{00000000-0005-0000-0000-000031030000}"/>
    <cellStyle name="Standard 3 5 3 2 2 2 4" xfId="687" xr:uid="{00000000-0005-0000-0000-000032030000}"/>
    <cellStyle name="Standard 3 5 3 2 2 3" xfId="322" xr:uid="{00000000-0005-0000-0000-000033030000}"/>
    <cellStyle name="Standard 3 5 3 2 2 3 2" xfId="823" xr:uid="{00000000-0005-0000-0000-000034030000}"/>
    <cellStyle name="Standard 3 5 3 2 2 4" xfId="480" xr:uid="{00000000-0005-0000-0000-000035030000}"/>
    <cellStyle name="Standard 3 5 3 2 2 4 2" xfId="964" xr:uid="{00000000-0005-0000-0000-000036030000}"/>
    <cellStyle name="Standard 3 5 3 2 2 5" xfId="254" xr:uid="{00000000-0005-0000-0000-000037030000}"/>
    <cellStyle name="Standard 3 5 3 2 2 5 2" xfId="755" xr:uid="{00000000-0005-0000-0000-000038030000}"/>
    <cellStyle name="Standard 3 5 3 2 2 6" xfId="619" xr:uid="{00000000-0005-0000-0000-000039030000}"/>
    <cellStyle name="Standard 3 5 3 2 3" xfId="151" xr:uid="{00000000-0005-0000-0000-00003A030000}"/>
    <cellStyle name="Standard 3 5 3 2 3 2" xfId="532" xr:uid="{00000000-0005-0000-0000-00003B030000}"/>
    <cellStyle name="Standard 3 5 3 2 3 2 2" xfId="1016" xr:uid="{00000000-0005-0000-0000-00003C030000}"/>
    <cellStyle name="Standard 3 5 3 2 3 3" xfId="356" xr:uid="{00000000-0005-0000-0000-00003D030000}"/>
    <cellStyle name="Standard 3 5 3 2 3 3 2" xfId="857" xr:uid="{00000000-0005-0000-0000-00003E030000}"/>
    <cellStyle name="Standard 3 5 3 2 3 4" xfId="653" xr:uid="{00000000-0005-0000-0000-00003F030000}"/>
    <cellStyle name="Standard 3 5 3 2 4" xfId="288" xr:uid="{00000000-0005-0000-0000-000040030000}"/>
    <cellStyle name="Standard 3 5 3 2 4 2" xfId="789" xr:uid="{00000000-0005-0000-0000-000041030000}"/>
    <cellStyle name="Standard 3 5 3 2 5" xfId="446" xr:uid="{00000000-0005-0000-0000-000042030000}"/>
    <cellStyle name="Standard 3 5 3 2 5 2" xfId="930" xr:uid="{00000000-0005-0000-0000-000043030000}"/>
    <cellStyle name="Standard 3 5 3 2 6" xfId="220" xr:uid="{00000000-0005-0000-0000-000044030000}"/>
    <cellStyle name="Standard 3 5 3 2 6 2" xfId="721" xr:uid="{00000000-0005-0000-0000-000045030000}"/>
    <cellStyle name="Standard 3 5 3 2 7" xfId="585" xr:uid="{00000000-0005-0000-0000-000046030000}"/>
    <cellStyle name="Standard 3 5 3 3" xfId="100" xr:uid="{00000000-0005-0000-0000-000047030000}"/>
    <cellStyle name="Standard 3 5 3 3 2" xfId="168" xr:uid="{00000000-0005-0000-0000-000048030000}"/>
    <cellStyle name="Standard 3 5 3 3 2 2" xfId="533" xr:uid="{00000000-0005-0000-0000-000049030000}"/>
    <cellStyle name="Standard 3 5 3 3 2 2 2" xfId="1017" xr:uid="{00000000-0005-0000-0000-00004A030000}"/>
    <cellStyle name="Standard 3 5 3 3 2 3" xfId="373" xr:uid="{00000000-0005-0000-0000-00004B030000}"/>
    <cellStyle name="Standard 3 5 3 3 2 3 2" xfId="874" xr:uid="{00000000-0005-0000-0000-00004C030000}"/>
    <cellStyle name="Standard 3 5 3 3 2 4" xfId="670" xr:uid="{00000000-0005-0000-0000-00004D030000}"/>
    <cellStyle name="Standard 3 5 3 3 3" xfId="305" xr:uid="{00000000-0005-0000-0000-00004E030000}"/>
    <cellStyle name="Standard 3 5 3 3 3 2" xfId="806" xr:uid="{00000000-0005-0000-0000-00004F030000}"/>
    <cellStyle name="Standard 3 5 3 3 4" xfId="463" xr:uid="{00000000-0005-0000-0000-000050030000}"/>
    <cellStyle name="Standard 3 5 3 3 4 2" xfId="947" xr:uid="{00000000-0005-0000-0000-000051030000}"/>
    <cellStyle name="Standard 3 5 3 3 5" xfId="237" xr:uid="{00000000-0005-0000-0000-000052030000}"/>
    <cellStyle name="Standard 3 5 3 3 5 2" xfId="738" xr:uid="{00000000-0005-0000-0000-000053030000}"/>
    <cellStyle name="Standard 3 5 3 3 6" xfId="602" xr:uid="{00000000-0005-0000-0000-000054030000}"/>
    <cellStyle name="Standard 3 5 3 4" xfId="134" xr:uid="{00000000-0005-0000-0000-000055030000}"/>
    <cellStyle name="Standard 3 5 3 4 2" xfId="534" xr:uid="{00000000-0005-0000-0000-000056030000}"/>
    <cellStyle name="Standard 3 5 3 4 2 2" xfId="1018" xr:uid="{00000000-0005-0000-0000-000057030000}"/>
    <cellStyle name="Standard 3 5 3 4 3" xfId="339" xr:uid="{00000000-0005-0000-0000-000058030000}"/>
    <cellStyle name="Standard 3 5 3 4 3 2" xfId="840" xr:uid="{00000000-0005-0000-0000-000059030000}"/>
    <cellStyle name="Standard 3 5 3 4 4" xfId="636" xr:uid="{00000000-0005-0000-0000-00005A030000}"/>
    <cellStyle name="Standard 3 5 3 5" xfId="271" xr:uid="{00000000-0005-0000-0000-00005B030000}"/>
    <cellStyle name="Standard 3 5 3 5 2" xfId="772" xr:uid="{00000000-0005-0000-0000-00005C030000}"/>
    <cellStyle name="Standard 3 5 3 6" xfId="429" xr:uid="{00000000-0005-0000-0000-00005D030000}"/>
    <cellStyle name="Standard 3 5 3 6 2" xfId="913" xr:uid="{00000000-0005-0000-0000-00005E030000}"/>
    <cellStyle name="Standard 3 5 3 7" xfId="203" xr:uid="{00000000-0005-0000-0000-00005F030000}"/>
    <cellStyle name="Standard 3 5 3 7 2" xfId="704" xr:uid="{00000000-0005-0000-0000-000060030000}"/>
    <cellStyle name="Standard 3 5 3 8" xfId="568" xr:uid="{00000000-0005-0000-0000-000061030000}"/>
    <cellStyle name="Standard 3 5 4" xfId="73" xr:uid="{00000000-0005-0000-0000-000062030000}"/>
    <cellStyle name="Standard 3 5 4 2" xfId="107" xr:uid="{00000000-0005-0000-0000-000063030000}"/>
    <cellStyle name="Standard 3 5 4 2 2" xfId="175" xr:uid="{00000000-0005-0000-0000-000064030000}"/>
    <cellStyle name="Standard 3 5 4 2 2 2" xfId="535" xr:uid="{00000000-0005-0000-0000-000065030000}"/>
    <cellStyle name="Standard 3 5 4 2 2 2 2" xfId="1019" xr:uid="{00000000-0005-0000-0000-000066030000}"/>
    <cellStyle name="Standard 3 5 4 2 2 3" xfId="380" xr:uid="{00000000-0005-0000-0000-000067030000}"/>
    <cellStyle name="Standard 3 5 4 2 2 3 2" xfId="881" xr:uid="{00000000-0005-0000-0000-000068030000}"/>
    <cellStyle name="Standard 3 5 4 2 2 4" xfId="677" xr:uid="{00000000-0005-0000-0000-000069030000}"/>
    <cellStyle name="Standard 3 5 4 2 3" xfId="312" xr:uid="{00000000-0005-0000-0000-00006A030000}"/>
    <cellStyle name="Standard 3 5 4 2 3 2" xfId="813" xr:uid="{00000000-0005-0000-0000-00006B030000}"/>
    <cellStyle name="Standard 3 5 4 2 4" xfId="470" xr:uid="{00000000-0005-0000-0000-00006C030000}"/>
    <cellStyle name="Standard 3 5 4 2 4 2" xfId="954" xr:uid="{00000000-0005-0000-0000-00006D030000}"/>
    <cellStyle name="Standard 3 5 4 2 5" xfId="244" xr:uid="{00000000-0005-0000-0000-00006E030000}"/>
    <cellStyle name="Standard 3 5 4 2 5 2" xfId="745" xr:uid="{00000000-0005-0000-0000-00006F030000}"/>
    <cellStyle name="Standard 3 5 4 2 6" xfId="609" xr:uid="{00000000-0005-0000-0000-000070030000}"/>
    <cellStyle name="Standard 3 5 4 3" xfId="141" xr:uid="{00000000-0005-0000-0000-000071030000}"/>
    <cellStyle name="Standard 3 5 4 3 2" xfId="536" xr:uid="{00000000-0005-0000-0000-000072030000}"/>
    <cellStyle name="Standard 3 5 4 3 2 2" xfId="1020" xr:uid="{00000000-0005-0000-0000-000073030000}"/>
    <cellStyle name="Standard 3 5 4 3 3" xfId="346" xr:uid="{00000000-0005-0000-0000-000074030000}"/>
    <cellStyle name="Standard 3 5 4 3 3 2" xfId="847" xr:uid="{00000000-0005-0000-0000-000075030000}"/>
    <cellStyle name="Standard 3 5 4 3 4" xfId="643" xr:uid="{00000000-0005-0000-0000-000076030000}"/>
    <cellStyle name="Standard 3 5 4 4" xfId="278" xr:uid="{00000000-0005-0000-0000-000077030000}"/>
    <cellStyle name="Standard 3 5 4 4 2" xfId="779" xr:uid="{00000000-0005-0000-0000-000078030000}"/>
    <cellStyle name="Standard 3 5 4 5" xfId="436" xr:uid="{00000000-0005-0000-0000-000079030000}"/>
    <cellStyle name="Standard 3 5 4 5 2" xfId="920" xr:uid="{00000000-0005-0000-0000-00007A030000}"/>
    <cellStyle name="Standard 3 5 4 6" xfId="210" xr:uid="{00000000-0005-0000-0000-00007B030000}"/>
    <cellStyle name="Standard 3 5 4 6 2" xfId="711" xr:uid="{00000000-0005-0000-0000-00007C030000}"/>
    <cellStyle name="Standard 3 5 4 7" xfId="575" xr:uid="{00000000-0005-0000-0000-00007D030000}"/>
    <cellStyle name="Standard 3 5 5" xfId="90" xr:uid="{00000000-0005-0000-0000-00007E030000}"/>
    <cellStyle name="Standard 3 5 5 2" xfId="158" xr:uid="{00000000-0005-0000-0000-00007F030000}"/>
    <cellStyle name="Standard 3 5 5 2 2" xfId="537" xr:uid="{00000000-0005-0000-0000-000080030000}"/>
    <cellStyle name="Standard 3 5 5 2 2 2" xfId="1021" xr:uid="{00000000-0005-0000-0000-000081030000}"/>
    <cellStyle name="Standard 3 5 5 2 3" xfId="363" xr:uid="{00000000-0005-0000-0000-000082030000}"/>
    <cellStyle name="Standard 3 5 5 2 3 2" xfId="864" xr:uid="{00000000-0005-0000-0000-000083030000}"/>
    <cellStyle name="Standard 3 5 5 2 4" xfId="660" xr:uid="{00000000-0005-0000-0000-000084030000}"/>
    <cellStyle name="Standard 3 5 5 3" xfId="295" xr:uid="{00000000-0005-0000-0000-000085030000}"/>
    <cellStyle name="Standard 3 5 5 3 2" xfId="796" xr:uid="{00000000-0005-0000-0000-000086030000}"/>
    <cellStyle name="Standard 3 5 5 4" xfId="453" xr:uid="{00000000-0005-0000-0000-000087030000}"/>
    <cellStyle name="Standard 3 5 5 4 2" xfId="937" xr:uid="{00000000-0005-0000-0000-000088030000}"/>
    <cellStyle name="Standard 3 5 5 5" xfId="227" xr:uid="{00000000-0005-0000-0000-000089030000}"/>
    <cellStyle name="Standard 3 5 5 5 2" xfId="728" xr:uid="{00000000-0005-0000-0000-00008A030000}"/>
    <cellStyle name="Standard 3 5 5 6" xfId="592" xr:uid="{00000000-0005-0000-0000-00008B030000}"/>
    <cellStyle name="Standard 3 5 6" xfId="124" xr:uid="{00000000-0005-0000-0000-00008C030000}"/>
    <cellStyle name="Standard 3 5 6 2" xfId="538" xr:uid="{00000000-0005-0000-0000-00008D030000}"/>
    <cellStyle name="Standard 3 5 6 2 2" xfId="1022" xr:uid="{00000000-0005-0000-0000-00008E030000}"/>
    <cellStyle name="Standard 3 5 6 3" xfId="329" xr:uid="{00000000-0005-0000-0000-00008F030000}"/>
    <cellStyle name="Standard 3 5 6 3 2" xfId="830" xr:uid="{00000000-0005-0000-0000-000090030000}"/>
    <cellStyle name="Standard 3 5 6 4" xfId="626" xr:uid="{00000000-0005-0000-0000-000091030000}"/>
    <cellStyle name="Standard 3 5 7" xfId="261" xr:uid="{00000000-0005-0000-0000-000092030000}"/>
    <cellStyle name="Standard 3 5 7 2" xfId="762" xr:uid="{00000000-0005-0000-0000-000093030000}"/>
    <cellStyle name="Standard 3 5 8" xfId="418" xr:uid="{00000000-0005-0000-0000-000094030000}"/>
    <cellStyle name="Standard 3 5 8 2" xfId="903" xr:uid="{00000000-0005-0000-0000-000095030000}"/>
    <cellStyle name="Standard 3 5 9" xfId="193" xr:uid="{00000000-0005-0000-0000-000096030000}"/>
    <cellStyle name="Standard 3 5 9 2" xfId="694" xr:uid="{00000000-0005-0000-0000-000097030000}"/>
    <cellStyle name="Standard 3 6" xfId="49" xr:uid="{00000000-0005-0000-0000-000098030000}"/>
    <cellStyle name="Standard 3 7" xfId="66" xr:uid="{00000000-0005-0000-0000-000099030000}"/>
    <cellStyle name="Standard 3 7 2" xfId="101" xr:uid="{00000000-0005-0000-0000-00009A030000}"/>
    <cellStyle name="Standard 3 7 2 2" xfId="169" xr:uid="{00000000-0005-0000-0000-00009B030000}"/>
    <cellStyle name="Standard 3 7 2 2 2" xfId="539" xr:uid="{00000000-0005-0000-0000-00009C030000}"/>
    <cellStyle name="Standard 3 7 2 2 2 2" xfId="1023" xr:uid="{00000000-0005-0000-0000-00009D030000}"/>
    <cellStyle name="Standard 3 7 2 2 3" xfId="374" xr:uid="{00000000-0005-0000-0000-00009E030000}"/>
    <cellStyle name="Standard 3 7 2 2 3 2" xfId="875" xr:uid="{00000000-0005-0000-0000-00009F030000}"/>
    <cellStyle name="Standard 3 7 2 2 4" xfId="671" xr:uid="{00000000-0005-0000-0000-0000A0030000}"/>
    <cellStyle name="Standard 3 7 2 3" xfId="306" xr:uid="{00000000-0005-0000-0000-0000A1030000}"/>
    <cellStyle name="Standard 3 7 2 3 2" xfId="807" xr:uid="{00000000-0005-0000-0000-0000A2030000}"/>
    <cellStyle name="Standard 3 7 2 4" xfId="464" xr:uid="{00000000-0005-0000-0000-0000A3030000}"/>
    <cellStyle name="Standard 3 7 2 4 2" xfId="948" xr:uid="{00000000-0005-0000-0000-0000A4030000}"/>
    <cellStyle name="Standard 3 7 2 5" xfId="238" xr:uid="{00000000-0005-0000-0000-0000A5030000}"/>
    <cellStyle name="Standard 3 7 2 5 2" xfId="739" xr:uid="{00000000-0005-0000-0000-0000A6030000}"/>
    <cellStyle name="Standard 3 7 2 6" xfId="603" xr:uid="{00000000-0005-0000-0000-0000A7030000}"/>
    <cellStyle name="Standard 3 7 3" xfId="135" xr:uid="{00000000-0005-0000-0000-0000A8030000}"/>
    <cellStyle name="Standard 3 7 3 2" xfId="540" xr:uid="{00000000-0005-0000-0000-0000A9030000}"/>
    <cellStyle name="Standard 3 7 3 2 2" xfId="1024" xr:uid="{00000000-0005-0000-0000-0000AA030000}"/>
    <cellStyle name="Standard 3 7 3 3" xfId="340" xr:uid="{00000000-0005-0000-0000-0000AB030000}"/>
    <cellStyle name="Standard 3 7 3 3 2" xfId="841" xr:uid="{00000000-0005-0000-0000-0000AC030000}"/>
    <cellStyle name="Standard 3 7 3 4" xfId="637" xr:uid="{00000000-0005-0000-0000-0000AD030000}"/>
    <cellStyle name="Standard 3 7 4" xfId="272" xr:uid="{00000000-0005-0000-0000-0000AE030000}"/>
    <cellStyle name="Standard 3 7 4 2" xfId="773" xr:uid="{00000000-0005-0000-0000-0000AF030000}"/>
    <cellStyle name="Standard 3 7 5" xfId="430" xr:uid="{00000000-0005-0000-0000-0000B0030000}"/>
    <cellStyle name="Standard 3 7 5 2" xfId="914" xr:uid="{00000000-0005-0000-0000-0000B1030000}"/>
    <cellStyle name="Standard 3 7 6" xfId="204" xr:uid="{00000000-0005-0000-0000-0000B2030000}"/>
    <cellStyle name="Standard 3 7 6 2" xfId="705" xr:uid="{00000000-0005-0000-0000-0000B3030000}"/>
    <cellStyle name="Standard 3 7 7" xfId="569" xr:uid="{00000000-0005-0000-0000-0000B4030000}"/>
    <cellStyle name="Standard 3 8" xfId="68" xr:uid="{00000000-0005-0000-0000-0000B5030000}"/>
    <cellStyle name="Standard 3 8 2" xfId="102" xr:uid="{00000000-0005-0000-0000-0000B6030000}"/>
    <cellStyle name="Standard 3 8 2 2" xfId="170" xr:uid="{00000000-0005-0000-0000-0000B7030000}"/>
    <cellStyle name="Standard 3 8 2 2 2" xfId="541" xr:uid="{00000000-0005-0000-0000-0000B8030000}"/>
    <cellStyle name="Standard 3 8 2 2 2 2" xfId="1025" xr:uid="{00000000-0005-0000-0000-0000B9030000}"/>
    <cellStyle name="Standard 3 8 2 2 3" xfId="375" xr:uid="{00000000-0005-0000-0000-0000BA030000}"/>
    <cellStyle name="Standard 3 8 2 2 3 2" xfId="876" xr:uid="{00000000-0005-0000-0000-0000BB030000}"/>
    <cellStyle name="Standard 3 8 2 2 4" xfId="672" xr:uid="{00000000-0005-0000-0000-0000BC030000}"/>
    <cellStyle name="Standard 3 8 2 3" xfId="307" xr:uid="{00000000-0005-0000-0000-0000BD030000}"/>
    <cellStyle name="Standard 3 8 2 3 2" xfId="808" xr:uid="{00000000-0005-0000-0000-0000BE030000}"/>
    <cellStyle name="Standard 3 8 2 4" xfId="465" xr:uid="{00000000-0005-0000-0000-0000BF030000}"/>
    <cellStyle name="Standard 3 8 2 4 2" xfId="949" xr:uid="{00000000-0005-0000-0000-0000C0030000}"/>
    <cellStyle name="Standard 3 8 2 5" xfId="239" xr:uid="{00000000-0005-0000-0000-0000C1030000}"/>
    <cellStyle name="Standard 3 8 2 5 2" xfId="740" xr:uid="{00000000-0005-0000-0000-0000C2030000}"/>
    <cellStyle name="Standard 3 8 2 6" xfId="604" xr:uid="{00000000-0005-0000-0000-0000C3030000}"/>
    <cellStyle name="Standard 3 8 3" xfId="136" xr:uid="{00000000-0005-0000-0000-0000C4030000}"/>
    <cellStyle name="Standard 3 8 3 2" xfId="542" xr:uid="{00000000-0005-0000-0000-0000C5030000}"/>
    <cellStyle name="Standard 3 8 3 2 2" xfId="1026" xr:uid="{00000000-0005-0000-0000-0000C6030000}"/>
    <cellStyle name="Standard 3 8 3 3" xfId="341" xr:uid="{00000000-0005-0000-0000-0000C7030000}"/>
    <cellStyle name="Standard 3 8 3 3 2" xfId="842" xr:uid="{00000000-0005-0000-0000-0000C8030000}"/>
    <cellStyle name="Standard 3 8 3 4" xfId="638" xr:uid="{00000000-0005-0000-0000-0000C9030000}"/>
    <cellStyle name="Standard 3 8 4" xfId="273" xr:uid="{00000000-0005-0000-0000-0000CA030000}"/>
    <cellStyle name="Standard 3 8 4 2" xfId="774" xr:uid="{00000000-0005-0000-0000-0000CB030000}"/>
    <cellStyle name="Standard 3 8 5" xfId="431" xr:uid="{00000000-0005-0000-0000-0000CC030000}"/>
    <cellStyle name="Standard 3 8 5 2" xfId="915" xr:uid="{00000000-0005-0000-0000-0000CD030000}"/>
    <cellStyle name="Standard 3 8 6" xfId="205" xr:uid="{00000000-0005-0000-0000-0000CE030000}"/>
    <cellStyle name="Standard 3 8 6 2" xfId="706" xr:uid="{00000000-0005-0000-0000-0000CF030000}"/>
    <cellStyle name="Standard 3 8 7" xfId="570" xr:uid="{00000000-0005-0000-0000-0000D0030000}"/>
    <cellStyle name="Standard 3 9" xfId="84" xr:uid="{00000000-0005-0000-0000-0000D1030000}"/>
    <cellStyle name="Standard 3 9 2" xfId="118" xr:uid="{00000000-0005-0000-0000-0000D2030000}"/>
    <cellStyle name="Standard 3 9 2 2" xfId="186" xr:uid="{00000000-0005-0000-0000-0000D3030000}"/>
    <cellStyle name="Standard 3 9 2 2 2" xfId="543" xr:uid="{00000000-0005-0000-0000-0000D4030000}"/>
    <cellStyle name="Standard 3 9 2 2 2 2" xfId="1027" xr:uid="{00000000-0005-0000-0000-0000D5030000}"/>
    <cellStyle name="Standard 3 9 2 2 3" xfId="391" xr:uid="{00000000-0005-0000-0000-0000D6030000}"/>
    <cellStyle name="Standard 3 9 2 2 3 2" xfId="892" xr:uid="{00000000-0005-0000-0000-0000D7030000}"/>
    <cellStyle name="Standard 3 9 2 2 4" xfId="688" xr:uid="{00000000-0005-0000-0000-0000D8030000}"/>
    <cellStyle name="Standard 3 9 2 3" xfId="323" xr:uid="{00000000-0005-0000-0000-0000D9030000}"/>
    <cellStyle name="Standard 3 9 2 3 2" xfId="824" xr:uid="{00000000-0005-0000-0000-0000DA030000}"/>
    <cellStyle name="Standard 3 9 2 4" xfId="481" xr:uid="{00000000-0005-0000-0000-0000DB030000}"/>
    <cellStyle name="Standard 3 9 2 4 2" xfId="965" xr:uid="{00000000-0005-0000-0000-0000DC030000}"/>
    <cellStyle name="Standard 3 9 2 5" xfId="255" xr:uid="{00000000-0005-0000-0000-0000DD030000}"/>
    <cellStyle name="Standard 3 9 2 5 2" xfId="756" xr:uid="{00000000-0005-0000-0000-0000DE030000}"/>
    <cellStyle name="Standard 3 9 2 6" xfId="620" xr:uid="{00000000-0005-0000-0000-0000DF030000}"/>
    <cellStyle name="Standard 3 9 3" xfId="152" xr:uid="{00000000-0005-0000-0000-0000E0030000}"/>
    <cellStyle name="Standard 3 9 3 2" xfId="544" xr:uid="{00000000-0005-0000-0000-0000E1030000}"/>
    <cellStyle name="Standard 3 9 3 2 2" xfId="1028" xr:uid="{00000000-0005-0000-0000-0000E2030000}"/>
    <cellStyle name="Standard 3 9 3 3" xfId="357" xr:uid="{00000000-0005-0000-0000-0000E3030000}"/>
    <cellStyle name="Standard 3 9 3 3 2" xfId="858" xr:uid="{00000000-0005-0000-0000-0000E4030000}"/>
    <cellStyle name="Standard 3 9 3 4" xfId="654" xr:uid="{00000000-0005-0000-0000-0000E5030000}"/>
    <cellStyle name="Standard 3 9 4" xfId="289" xr:uid="{00000000-0005-0000-0000-0000E6030000}"/>
    <cellStyle name="Standard 3 9 4 2" xfId="790" xr:uid="{00000000-0005-0000-0000-0000E7030000}"/>
    <cellStyle name="Standard 3 9 5" xfId="447" xr:uid="{00000000-0005-0000-0000-0000E8030000}"/>
    <cellStyle name="Standard 3 9 5 2" xfId="931" xr:uid="{00000000-0005-0000-0000-0000E9030000}"/>
    <cellStyle name="Standard 3 9 6" xfId="221" xr:uid="{00000000-0005-0000-0000-0000EA030000}"/>
    <cellStyle name="Standard 3 9 6 2" xfId="722" xr:uid="{00000000-0005-0000-0000-0000EB030000}"/>
    <cellStyle name="Standard 3 9 7" xfId="586" xr:uid="{00000000-0005-0000-0000-0000EC030000}"/>
    <cellStyle name="Standard 4" xfId="11" xr:uid="{00000000-0005-0000-0000-0000ED030000}"/>
    <cellStyle name="Standard 4 2" xfId="17" xr:uid="{00000000-0005-0000-0000-0000EE030000}"/>
    <cellStyle name="Standard 4 2 2" xfId="67" xr:uid="{00000000-0005-0000-0000-0000EF030000}"/>
    <cellStyle name="Standard 4 3" xfId="419" xr:uid="{00000000-0005-0000-0000-0000F0030000}"/>
    <cellStyle name="Standard 5" xfId="18" xr:uid="{00000000-0005-0000-0000-0000F1030000}"/>
    <cellStyle name="Standard 6" xfId="19" xr:uid="{00000000-0005-0000-0000-0000F2030000}"/>
    <cellStyle name="Standard 6 2" xfId="20" xr:uid="{00000000-0005-0000-0000-0000F3030000}"/>
    <cellStyle name="Standard 6 2 2" xfId="21" xr:uid="{00000000-0005-0000-0000-0000F4030000}"/>
    <cellStyle name="Standard 6 2 2 2" xfId="549" xr:uid="{00000000-0005-0000-0000-0000F5030000}"/>
    <cellStyle name="Standard 6 2 3" xfId="22" xr:uid="{00000000-0005-0000-0000-0000F6030000}"/>
    <cellStyle name="Standard 6 2 3 2" xfId="550" xr:uid="{00000000-0005-0000-0000-0000F7030000}"/>
    <cellStyle name="Standard 6 2 4" xfId="548" xr:uid="{00000000-0005-0000-0000-0000F8030000}"/>
    <cellStyle name="Standard 6 3" xfId="23" xr:uid="{00000000-0005-0000-0000-0000F9030000}"/>
    <cellStyle name="Standard 6 3 2" xfId="551" xr:uid="{00000000-0005-0000-0000-0000FA030000}"/>
    <cellStyle name="Standard 6 4" xfId="24" xr:uid="{00000000-0005-0000-0000-0000FB030000}"/>
    <cellStyle name="Standard 6 5" xfId="25" xr:uid="{00000000-0005-0000-0000-0000FC030000}"/>
    <cellStyle name="Standard 6 5 2" xfId="552" xr:uid="{00000000-0005-0000-0000-0000FD030000}"/>
    <cellStyle name="Standard 6 6" xfId="398" xr:uid="{00000000-0005-0000-0000-0000FE030000}"/>
    <cellStyle name="Standard 6 7" xfId="547" xr:uid="{00000000-0005-0000-0000-0000FF030000}"/>
    <cellStyle name="Standard 7" xfId="26" xr:uid="{00000000-0005-0000-0000-000000040000}"/>
    <cellStyle name="Standard_Gas2007Jahr_PnSp" xfId="3" xr:uid="{00000000-0005-0000-0000-000001040000}"/>
    <cellStyle name="Standard_Gas2008Mon" xfId="4" xr:uid="{00000000-0005-0000-0000-000002040000}"/>
    <cellStyle name="Standard_TestGas2007Jahr_Net" xfId="5" xr:uid="{00000000-0005-0000-0000-000003040000}"/>
    <cellStyle name="Standard_TestGas2008Mon" xfId="6" xr:uid="{00000000-0005-0000-0000-000004040000}"/>
  </cellStyles>
  <dxfs count="175">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DE12CF"/>
      <color rgb="FF000000"/>
      <color rgb="FFFF505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0</xdr:row>
      <xdr:rowOff>578956</xdr:rowOff>
    </xdr:to>
    <xdr:pic>
      <xdr:nvPicPr>
        <xdr:cNvPr id="3" name="Grafik 2">
          <a:extLst>
            <a:ext uri="{FF2B5EF4-FFF2-40B4-BE49-F238E27FC236}">
              <a16:creationId xmlns:a16="http://schemas.microsoft.com/office/drawing/2014/main" id="{4B0C29D3-D82A-41DC-9AD2-2CC97E0CE7F8}"/>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3" name="Grafik 2">
          <a:extLst>
            <a:ext uri="{FF2B5EF4-FFF2-40B4-BE49-F238E27FC236}">
              <a16:creationId xmlns:a16="http://schemas.microsoft.com/office/drawing/2014/main" id="{7CF03F84-8797-47AB-9472-E42C123615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219D3726-6223-48DE-A5B1-EA1110700C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414DBFB0-DBF0-45E3-8C9B-B832ACB5003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3</xdr:row>
      <xdr:rowOff>1741</xdr:rowOff>
    </xdr:to>
    <xdr:pic>
      <xdr:nvPicPr>
        <xdr:cNvPr id="3" name="Grafik 2">
          <a:extLst>
            <a:ext uri="{FF2B5EF4-FFF2-40B4-BE49-F238E27FC236}">
              <a16:creationId xmlns:a16="http://schemas.microsoft.com/office/drawing/2014/main" id="{00CD616A-F8F2-40AC-A7FA-99186CF4C7B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56AC639C-E9B7-472A-8463-DD8F7F197BCB}"/>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D37B0953-D5B4-49E0-BCF8-A36DFC4B306D}"/>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4" name="Grafik 3">
          <a:extLst>
            <a:ext uri="{FF2B5EF4-FFF2-40B4-BE49-F238E27FC236}">
              <a16:creationId xmlns:a16="http://schemas.microsoft.com/office/drawing/2014/main" id="{F63FA34C-BA0F-4FA5-8D41-42B3ACC96B60}"/>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8A7CA4D1-E5C2-42C5-882D-59712FD6674E}"/>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D0B7A80E-A8F5-4115-8B63-EEF0064D51E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6817</xdr:colOff>
      <xdr:row>2</xdr:row>
      <xdr:rowOff>197956</xdr:rowOff>
    </xdr:to>
    <xdr:pic>
      <xdr:nvPicPr>
        <xdr:cNvPr id="3" name="Grafik 2">
          <a:extLst>
            <a:ext uri="{FF2B5EF4-FFF2-40B4-BE49-F238E27FC236}">
              <a16:creationId xmlns:a16="http://schemas.microsoft.com/office/drawing/2014/main" id="{5AD351EB-A252-4424-8E56-E439EF45DD7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8722</xdr:colOff>
      <xdr:row>2</xdr:row>
      <xdr:rowOff>199861</xdr:rowOff>
    </xdr:to>
    <xdr:pic>
      <xdr:nvPicPr>
        <xdr:cNvPr id="3" name="Grafik 2">
          <a:extLst>
            <a:ext uri="{FF2B5EF4-FFF2-40B4-BE49-F238E27FC236}">
              <a16:creationId xmlns:a16="http://schemas.microsoft.com/office/drawing/2014/main" id="{A7E5B045-B90E-4C0D-B822-9A4CC7740F3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4" name="Grafik 3">
          <a:extLst>
            <a:ext uri="{FF2B5EF4-FFF2-40B4-BE49-F238E27FC236}">
              <a16:creationId xmlns:a16="http://schemas.microsoft.com/office/drawing/2014/main" id="{4F861D78-9A7C-44F4-9714-A261074F081C}"/>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J50"/>
  <sheetViews>
    <sheetView showGridLines="0" tabSelected="1" showOutlineSymbols="0" zoomScaleNormal="100" workbookViewId="0"/>
  </sheetViews>
  <sheetFormatPr baseColWidth="10" defaultColWidth="10.7109375" defaultRowHeight="12.75" x14ac:dyDescent="0.2"/>
  <cols>
    <col min="1" max="1" width="31.28515625" style="5" bestFit="1" customWidth="1"/>
    <col min="2" max="2" width="55.7109375" style="5" customWidth="1"/>
    <col min="3" max="3" width="12.7109375" style="5" customWidth="1"/>
    <col min="4" max="4" width="20.7109375" style="2" customWidth="1"/>
    <col min="5" max="5" width="40.7109375" style="2" customWidth="1"/>
    <col min="6" max="6" width="10.7109375" style="6"/>
    <col min="7" max="8" width="10.7109375" style="17"/>
    <col min="9" max="10" width="10.7109375" style="6"/>
    <col min="11" max="16384" width="10.7109375" style="2"/>
  </cols>
  <sheetData>
    <row r="1" spans="1:10" ht="50.1" customHeight="1" x14ac:dyDescent="0.2">
      <c r="B1" s="1"/>
    </row>
    <row r="2" spans="1:10" x14ac:dyDescent="0.2">
      <c r="A2" s="21" t="s">
        <v>0</v>
      </c>
    </row>
    <row r="3" spans="1:10" x14ac:dyDescent="0.2">
      <c r="A3" s="26" t="s">
        <v>84</v>
      </c>
      <c r="B3" s="27" t="s">
        <v>139</v>
      </c>
      <c r="C3" s="270" t="s">
        <v>670</v>
      </c>
      <c r="D3" s="271"/>
      <c r="E3" s="271"/>
    </row>
    <row r="4" spans="1:10" x14ac:dyDescent="0.2">
      <c r="A4" s="25"/>
      <c r="B4" s="27" t="str">
        <f>"Systemnutzungsentgelte 1. Halbjahr "&amp;"bis 20. Juli "&amp;$B$12</f>
        <v>Systemnutzungsentgelte 1. Halbjahr bis 20. Juli 2021</v>
      </c>
      <c r="C4" s="272" t="s">
        <v>669</v>
      </c>
      <c r="D4" s="273"/>
      <c r="E4" s="273"/>
      <c r="G4" s="20"/>
      <c r="H4" s="20"/>
    </row>
    <row r="5" spans="1:10" x14ac:dyDescent="0.2">
      <c r="A5" s="2"/>
      <c r="B5" s="27" t="str">
        <f>"Systemnutzungsentgelte 2. Halbjahr "&amp;"bis 20. Jänner "&amp;$B$12+1</f>
        <v>Systemnutzungsentgelte 2. Halbjahr bis 20. Jänner 2022</v>
      </c>
      <c r="C5" s="273"/>
      <c r="D5" s="273"/>
      <c r="E5" s="273"/>
    </row>
    <row r="6" spans="1:10" ht="12.75" customHeight="1" x14ac:dyDescent="0.2">
      <c r="A6" s="2"/>
      <c r="B6" s="27" t="str">
        <f>"Jahreswerte bis zum 15. Februar "&amp;$B$12+1</f>
        <v>Jahreswerte bis zum 15. Februar 2022</v>
      </c>
      <c r="C6" s="270" t="s">
        <v>668</v>
      </c>
      <c r="D6" s="271"/>
      <c r="E6" s="271"/>
    </row>
    <row r="7" spans="1:10" x14ac:dyDescent="0.2">
      <c r="A7" s="259" t="s">
        <v>671</v>
      </c>
      <c r="B7" s="260" t="s">
        <v>4</v>
      </c>
      <c r="C7" s="2"/>
      <c r="D7" s="5"/>
    </row>
    <row r="8" spans="1:10" x14ac:dyDescent="0.2">
      <c r="A8" s="259" t="s">
        <v>6</v>
      </c>
      <c r="B8" s="261" t="s">
        <v>625</v>
      </c>
      <c r="C8" s="2"/>
      <c r="D8" s="5"/>
    </row>
    <row r="9" spans="1:10" s="3" customFormat="1" x14ac:dyDescent="0.2">
      <c r="A9" s="259" t="s">
        <v>672</v>
      </c>
      <c r="B9" s="262" t="s">
        <v>673</v>
      </c>
      <c r="F9" s="6"/>
      <c r="G9" s="17"/>
      <c r="H9" s="17"/>
      <c r="I9" s="6"/>
      <c r="J9" s="6"/>
    </row>
    <row r="10" spans="1:10" s="3" customFormat="1" x14ac:dyDescent="0.2">
      <c r="F10" s="6"/>
      <c r="G10" s="17"/>
      <c r="H10" s="17"/>
      <c r="I10" s="6"/>
      <c r="J10" s="6"/>
    </row>
    <row r="11" spans="1:10" s="3" customFormat="1" ht="15" x14ac:dyDescent="0.2">
      <c r="A11" s="268" t="s">
        <v>138</v>
      </c>
      <c r="B11" s="269"/>
      <c r="C11" s="2"/>
      <c r="D11" s="274" t="s">
        <v>49</v>
      </c>
      <c r="E11" s="278"/>
      <c r="F11" s="6"/>
      <c r="G11" s="17"/>
      <c r="H11" s="17"/>
      <c r="I11" s="6"/>
      <c r="J11" s="6"/>
    </row>
    <row r="12" spans="1:10" ht="15.75" x14ac:dyDescent="0.2">
      <c r="A12" s="50" t="s">
        <v>7</v>
      </c>
      <c r="B12" s="54">
        <v>2021</v>
      </c>
      <c r="C12" s="5" t="str">
        <f>IF(B12="","Pflichtfeld!","")</f>
        <v/>
      </c>
      <c r="D12" s="275"/>
      <c r="E12" s="279"/>
      <c r="G12" s="20"/>
      <c r="H12" s="20"/>
    </row>
    <row r="13" spans="1:10" ht="15.75" x14ac:dyDescent="0.2">
      <c r="A13" s="51" t="s">
        <v>8</v>
      </c>
      <c r="B13" s="55"/>
      <c r="C13" s="49" t="str">
        <f>IF(B13="","Pflichtfeld!","")</f>
        <v>Pflichtfeld!</v>
      </c>
      <c r="D13" s="275"/>
      <c r="E13" s="279"/>
      <c r="G13" s="20"/>
      <c r="H13" s="20"/>
    </row>
    <row r="14" spans="1:10" s="3" customFormat="1" ht="15" x14ac:dyDescent="0.2">
      <c r="A14" s="52" t="s">
        <v>11</v>
      </c>
      <c r="B14" s="53" t="str">
        <f>IFERROR(VLOOKUP(B13,L!$A$10:$B$40,2,0),"")</f>
        <v/>
      </c>
      <c r="C14" s="28" t="str">
        <f>IF(AND($B$13&lt;&gt;"",B14=""),"Pflichtfeld!","")</f>
        <v/>
      </c>
      <c r="D14" s="276"/>
      <c r="E14" s="280"/>
      <c r="F14" s="6"/>
      <c r="G14" s="20"/>
      <c r="H14" s="20"/>
      <c r="I14" s="6"/>
      <c r="J14" s="6"/>
    </row>
    <row r="15" spans="1:10" s="3" customFormat="1" x14ac:dyDescent="0.2">
      <c r="A15" s="103" t="s">
        <v>1</v>
      </c>
      <c r="B15" s="104"/>
      <c r="C15" s="49" t="str">
        <f>IF(AND($B$13&lt;&gt;"",B15=""),"Pflichtfeld!","")</f>
        <v/>
      </c>
      <c r="D15" s="276"/>
      <c r="E15" s="280"/>
      <c r="F15" s="6"/>
      <c r="G15" s="20"/>
      <c r="H15" s="20"/>
      <c r="I15" s="6"/>
      <c r="J15" s="6"/>
    </row>
    <row r="16" spans="1:10" s="3" customFormat="1" x14ac:dyDescent="0.2">
      <c r="A16" s="105" t="s">
        <v>9</v>
      </c>
      <c r="B16" s="106"/>
      <c r="C16" s="49" t="str">
        <f>IF(AND($B$13&lt;&gt;"",B16=""),"Pflichtfeld!","")</f>
        <v/>
      </c>
      <c r="D16" s="276"/>
      <c r="E16" s="280"/>
      <c r="F16" s="6"/>
      <c r="G16" s="20"/>
      <c r="H16" s="20"/>
      <c r="I16" s="6"/>
      <c r="J16" s="6"/>
    </row>
    <row r="17" spans="1:8" x14ac:dyDescent="0.2">
      <c r="A17" s="107" t="s">
        <v>10</v>
      </c>
      <c r="B17" s="108"/>
      <c r="C17" s="49" t="str">
        <f>IF(AND($B$13&lt;&gt;"",B17=""),"Pflichtfeld!","")</f>
        <v/>
      </c>
      <c r="D17" s="277"/>
      <c r="E17" s="281"/>
      <c r="G17" s="20"/>
      <c r="H17" s="20"/>
    </row>
    <row r="18" spans="1:8" x14ac:dyDescent="0.2">
      <c r="A18" s="6"/>
      <c r="B18" s="6"/>
      <c r="C18" s="6"/>
      <c r="D18" s="6"/>
      <c r="E18" s="6"/>
      <c r="G18" s="20"/>
      <c r="H18" s="20"/>
    </row>
    <row r="19" spans="1:8" x14ac:dyDescent="0.2">
      <c r="G19" s="20"/>
      <c r="H19" s="20"/>
    </row>
    <row r="20" spans="1:8" ht="258" customHeight="1" x14ac:dyDescent="0.2">
      <c r="A20" s="265" t="s">
        <v>624</v>
      </c>
      <c r="B20" s="266"/>
      <c r="C20" s="266"/>
      <c r="D20" s="266"/>
      <c r="E20" s="267"/>
      <c r="G20" s="20"/>
      <c r="H20" s="20"/>
    </row>
    <row r="21" spans="1:8" x14ac:dyDescent="0.2">
      <c r="A21" s="2"/>
      <c r="B21" s="2"/>
      <c r="C21" s="2"/>
      <c r="G21" s="20"/>
      <c r="H21" s="20"/>
    </row>
    <row r="22" spans="1:8" x14ac:dyDescent="0.2">
      <c r="A22" s="2"/>
      <c r="B22" s="2"/>
      <c r="C22" s="2"/>
      <c r="G22" s="20"/>
      <c r="H22" s="20"/>
    </row>
    <row r="23" spans="1:8" x14ac:dyDescent="0.2">
      <c r="A23" s="2"/>
      <c r="B23" s="2"/>
      <c r="C23" s="2"/>
      <c r="G23" s="20"/>
      <c r="H23" s="20"/>
    </row>
    <row r="24" spans="1:8" x14ac:dyDescent="0.2">
      <c r="A24" s="2"/>
      <c r="B24" s="2"/>
      <c r="C24" s="2"/>
      <c r="G24" s="20"/>
      <c r="H24" s="20"/>
    </row>
    <row r="25" spans="1:8" x14ac:dyDescent="0.2">
      <c r="A25" s="2"/>
      <c r="B25" s="2"/>
      <c r="C25" s="2"/>
      <c r="G25" s="20"/>
      <c r="H25" s="20"/>
    </row>
    <row r="26" spans="1:8" x14ac:dyDescent="0.2">
      <c r="A26" s="2"/>
      <c r="B26" s="2"/>
      <c r="C26" s="2"/>
      <c r="G26" s="20"/>
      <c r="H26" s="20"/>
    </row>
    <row r="27" spans="1:8" x14ac:dyDescent="0.2">
      <c r="A27" s="2"/>
      <c r="B27" s="2"/>
      <c r="C27" s="2"/>
      <c r="G27" s="20"/>
      <c r="H27" s="20"/>
    </row>
    <row r="28" spans="1:8" x14ac:dyDescent="0.2">
      <c r="A28" s="2"/>
      <c r="B28" s="2"/>
      <c r="C28" s="2"/>
      <c r="G28" s="20"/>
      <c r="H28" s="20"/>
    </row>
    <row r="29" spans="1:8" x14ac:dyDescent="0.2">
      <c r="A29" s="2"/>
      <c r="B29" s="2"/>
      <c r="C29" s="2"/>
      <c r="G29" s="20"/>
      <c r="H29" s="20"/>
    </row>
    <row r="30" spans="1:8" x14ac:dyDescent="0.2">
      <c r="A30" s="2"/>
      <c r="B30" s="2"/>
      <c r="C30" s="2"/>
      <c r="G30" s="20"/>
      <c r="H30" s="20"/>
    </row>
    <row r="31" spans="1:8" x14ac:dyDescent="0.2">
      <c r="A31" s="2"/>
      <c r="B31" s="2"/>
      <c r="C31" s="2"/>
      <c r="G31" s="20"/>
      <c r="H31" s="20"/>
    </row>
    <row r="32" spans="1:8" x14ac:dyDescent="0.2">
      <c r="A32" s="2"/>
      <c r="B32" s="2"/>
      <c r="C32" s="2"/>
      <c r="G32" s="20"/>
      <c r="H32" s="20"/>
    </row>
    <row r="33" spans="1:8" x14ac:dyDescent="0.2">
      <c r="A33" s="2"/>
      <c r="B33" s="2"/>
      <c r="C33" s="2"/>
      <c r="G33" s="20"/>
      <c r="H33" s="20"/>
    </row>
    <row r="34" spans="1:8" x14ac:dyDescent="0.2">
      <c r="A34" s="2"/>
      <c r="B34" s="2"/>
      <c r="C34" s="2"/>
    </row>
    <row r="35" spans="1:8" x14ac:dyDescent="0.2">
      <c r="A35" s="2"/>
      <c r="B35" s="2"/>
      <c r="C35" s="2"/>
    </row>
    <row r="36" spans="1:8" x14ac:dyDescent="0.2">
      <c r="A36" s="2"/>
      <c r="B36" s="2"/>
      <c r="C36" s="2"/>
    </row>
    <row r="37" spans="1:8" x14ac:dyDescent="0.2">
      <c r="A37" s="2"/>
      <c r="B37" s="2"/>
      <c r="C37" s="2"/>
      <c r="F37" s="7"/>
      <c r="G37" s="18"/>
      <c r="H37" s="18"/>
    </row>
    <row r="38" spans="1:8" x14ac:dyDescent="0.2">
      <c r="A38" s="2"/>
      <c r="B38" s="2"/>
      <c r="C38" s="2"/>
      <c r="G38" s="19"/>
      <c r="H38" s="19"/>
    </row>
    <row r="39" spans="1:8" x14ac:dyDescent="0.2">
      <c r="A39" s="2"/>
      <c r="B39" s="2"/>
      <c r="C39" s="2"/>
    </row>
    <row r="40" spans="1:8" x14ac:dyDescent="0.2">
      <c r="A40" s="2"/>
      <c r="B40" s="2"/>
      <c r="C40" s="2"/>
    </row>
    <row r="41" spans="1:8" x14ac:dyDescent="0.2">
      <c r="A41" s="2"/>
      <c r="B41" s="2"/>
      <c r="C41" s="2"/>
    </row>
    <row r="42" spans="1:8" x14ac:dyDescent="0.2">
      <c r="A42" s="2"/>
      <c r="B42" s="2"/>
      <c r="C42" s="2"/>
    </row>
    <row r="43" spans="1:8" x14ac:dyDescent="0.2">
      <c r="A43" s="2"/>
      <c r="B43" s="2"/>
      <c r="C43" s="2"/>
    </row>
    <row r="44" spans="1:8" x14ac:dyDescent="0.2">
      <c r="A44" s="2"/>
      <c r="B44" s="2"/>
      <c r="C44" s="2"/>
    </row>
    <row r="45" spans="1:8" x14ac:dyDescent="0.2">
      <c r="A45" s="2"/>
      <c r="B45" s="2"/>
      <c r="C45" s="2"/>
    </row>
    <row r="46" spans="1:8" x14ac:dyDescent="0.2">
      <c r="A46" s="2"/>
      <c r="B46" s="2"/>
      <c r="C46" s="2"/>
    </row>
    <row r="47" spans="1:8" x14ac:dyDescent="0.2">
      <c r="A47" s="2"/>
      <c r="B47" s="2"/>
      <c r="C47" s="2"/>
    </row>
    <row r="48" spans="1:8" x14ac:dyDescent="0.2">
      <c r="A48" s="2"/>
      <c r="B48" s="2"/>
      <c r="C48" s="2"/>
    </row>
    <row r="49" spans="1:3" x14ac:dyDescent="0.2">
      <c r="A49" s="2"/>
      <c r="B49" s="2"/>
      <c r="C49" s="2"/>
    </row>
    <row r="50" spans="1:3" x14ac:dyDescent="0.2">
      <c r="A50" s="2"/>
      <c r="B50" s="2"/>
      <c r="C50" s="2"/>
    </row>
  </sheetData>
  <sheetProtection algorithmName="SHA-512" hashValue="vDTVAotB7QxutihIcQjJD6zbL8wL7Ao+YoWBF0U3qFsEL0oIeRsMBsiJHD3lbfhYf/3VXZXHXYv+odnEyeKNsg==" saltValue="+gcrG7o1DZwQY75HkSRPow==" spinCount="100000" sheet="1" objects="1" scenarios="1" formatCells="0" formatColumns="0" formatRows="0"/>
  <mergeCells count="7">
    <mergeCell ref="A20:E20"/>
    <mergeCell ref="A11:B11"/>
    <mergeCell ref="C3:E3"/>
    <mergeCell ref="C4:E5"/>
    <mergeCell ref="C6:E6"/>
    <mergeCell ref="D11:D17"/>
    <mergeCell ref="E11:E17"/>
  </mergeCells>
  <phoneticPr fontId="6" type="noConversion"/>
  <conditionalFormatting sqref="B15:B17">
    <cfRule type="expression" dxfId="174" priority="6" stopIfTrue="1">
      <formula>AND($B$13&lt;&gt;"",B15="")</formula>
    </cfRule>
  </conditionalFormatting>
  <conditionalFormatting sqref="B13">
    <cfRule type="expression" dxfId="173" priority="7" stopIfTrue="1">
      <formula>$B$13=""</formula>
    </cfRule>
  </conditionalFormatting>
  <hyperlinks>
    <hyperlink ref="B9" r:id="rId1" xr:uid="{171BED8A-3E08-43EF-AF9E-3804DF6019ED}"/>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Erdgas Netzbetreiber auswählen" prompt="Änderungen der Liste_x000a_im Blatt &quot;L&quot; möglich!" xr:uid="{00000000-0002-0000-0000-000001000000}">
          <x14:formula1>
            <xm:f>L!$A$10:$A$33</xm:f>
          </x14:formula1>
          <xm:sqref>B13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6"/>
  <sheetViews>
    <sheetView showGridLines="0" workbookViewId="0"/>
  </sheetViews>
  <sheetFormatPr baseColWidth="10" defaultColWidth="10.7109375" defaultRowHeight="12.75" x14ac:dyDescent="0.2"/>
  <cols>
    <col min="1" max="2" width="20.7109375" style="33" customWidth="1"/>
    <col min="3" max="3" width="40.7109375" style="33" customWidth="1"/>
    <col min="4" max="4" width="10.7109375" style="33"/>
    <col min="5" max="7" width="11.7109375" style="33" customWidth="1"/>
    <col min="8" max="16384" width="10.7109375" style="33"/>
  </cols>
  <sheetData>
    <row r="1" spans="1:7" s="132" customFormat="1" ht="15.75" customHeight="1" x14ac:dyDescent="0.2">
      <c r="A1" s="60"/>
      <c r="B1" s="133"/>
      <c r="C1" s="22"/>
      <c r="D1" s="60"/>
      <c r="E1" s="60"/>
      <c r="F1" s="60"/>
      <c r="G1" s="60"/>
    </row>
    <row r="2" spans="1:7" s="132" customFormat="1" ht="15.75" customHeight="1" x14ac:dyDescent="0.2">
      <c r="B2" s="34"/>
      <c r="C2" s="24"/>
      <c r="D2" s="60"/>
      <c r="E2" s="60"/>
      <c r="F2" s="60"/>
      <c r="G2" s="60"/>
    </row>
    <row r="3" spans="1:7" s="132" customFormat="1" ht="15.75" customHeight="1" x14ac:dyDescent="0.2">
      <c r="A3" s="60"/>
      <c r="B3" s="34"/>
      <c r="C3" s="23"/>
      <c r="D3" s="23"/>
      <c r="E3" s="60"/>
      <c r="F3" s="60"/>
      <c r="G3" s="60"/>
    </row>
    <row r="4" spans="1:7" s="132" customFormat="1" ht="15.75" customHeight="1" x14ac:dyDescent="0.2">
      <c r="A4" s="242" t="s">
        <v>0</v>
      </c>
      <c r="D4" s="23"/>
    </row>
    <row r="5" spans="1:7" s="132" customFormat="1" ht="15.75" customHeight="1" x14ac:dyDescent="0.2">
      <c r="A5" s="310" t="str">
        <f>"Jahreserhebung "&amp;U!A11&amp;" "&amp;U!B12</f>
        <v>Jahreserhebung Netzbetreiber Erdgas 2021</v>
      </c>
      <c r="B5" s="433"/>
      <c r="C5" s="433"/>
      <c r="D5" s="434"/>
    </row>
    <row r="6" spans="1:7" s="132" customFormat="1" ht="15.75" x14ac:dyDescent="0.2">
      <c r="A6" s="64" t="s">
        <v>8</v>
      </c>
      <c r="B6" s="295" t="str">
        <f>IF(U!$B$13&lt;&gt;"",U!$B$13,"")</f>
        <v/>
      </c>
      <c r="C6" s="435"/>
      <c r="D6" s="436"/>
    </row>
    <row r="7" spans="1:7" s="133" customFormat="1" ht="15" x14ac:dyDescent="0.2">
      <c r="A7" s="310" t="s">
        <v>232</v>
      </c>
      <c r="B7" s="433"/>
      <c r="C7" s="433"/>
      <c r="D7" s="434"/>
    </row>
    <row r="8" spans="1:7" s="133" customFormat="1" x14ac:dyDescent="0.2">
      <c r="C8" s="24"/>
    </row>
    <row r="9" spans="1:7" s="133" customFormat="1" x14ac:dyDescent="0.2">
      <c r="C9" s="24"/>
    </row>
    <row r="10" spans="1:7" s="23" customFormat="1" ht="25.5" x14ac:dyDescent="0.2">
      <c r="A10" s="430" t="s">
        <v>172</v>
      </c>
      <c r="B10" s="416"/>
      <c r="C10" s="72" t="s">
        <v>165</v>
      </c>
      <c r="D10" s="68" t="s">
        <v>2</v>
      </c>
      <c r="E10" s="62" t="s">
        <v>99</v>
      </c>
      <c r="F10" s="62" t="s">
        <v>100</v>
      </c>
      <c r="G10" s="62" t="s">
        <v>82</v>
      </c>
    </row>
    <row r="11" spans="1:7" s="23" customFormat="1" ht="12.75" customHeight="1" x14ac:dyDescent="0.2">
      <c r="A11" s="431" t="s">
        <v>235</v>
      </c>
      <c r="B11" s="329" t="s">
        <v>170</v>
      </c>
      <c r="C11" s="73" t="s">
        <v>83</v>
      </c>
      <c r="D11" s="63" t="s">
        <v>142</v>
      </c>
      <c r="E11" s="129"/>
      <c r="F11" s="129"/>
      <c r="G11" s="91" t="str">
        <f>IF(SUM(E11:F11)&gt;0,SUM(E11:F11),"")</f>
        <v/>
      </c>
    </row>
    <row r="12" spans="1:7" s="23" customFormat="1" x14ac:dyDescent="0.2">
      <c r="A12" s="432"/>
      <c r="B12" s="323"/>
      <c r="C12" s="74" t="s">
        <v>109</v>
      </c>
      <c r="D12" s="84" t="s">
        <v>166</v>
      </c>
      <c r="E12" s="130"/>
      <c r="F12" s="130"/>
      <c r="G12" s="130"/>
    </row>
    <row r="13" spans="1:7" s="23" customFormat="1" x14ac:dyDescent="0.2">
      <c r="A13" s="432"/>
      <c r="B13" s="329" t="s">
        <v>171</v>
      </c>
      <c r="C13" s="73" t="s">
        <v>83</v>
      </c>
      <c r="D13" s="63" t="s">
        <v>142</v>
      </c>
      <c r="E13" s="129"/>
      <c r="F13" s="129"/>
      <c r="G13" s="91" t="str">
        <f>IF(SUM(E13:F13)&gt;0,SUM(E13:F13),"")</f>
        <v/>
      </c>
    </row>
    <row r="14" spans="1:7" s="23" customFormat="1" x14ac:dyDescent="0.2">
      <c r="A14" s="432"/>
      <c r="B14" s="323"/>
      <c r="C14" s="74" t="s">
        <v>109</v>
      </c>
      <c r="D14" s="84" t="s">
        <v>166</v>
      </c>
      <c r="E14" s="130"/>
      <c r="F14" s="130"/>
      <c r="G14" s="130"/>
    </row>
    <row r="15" spans="1:7" s="23" customFormat="1" x14ac:dyDescent="0.2">
      <c r="A15" s="432"/>
      <c r="B15" s="329" t="s">
        <v>133</v>
      </c>
      <c r="C15" s="73" t="s">
        <v>83</v>
      </c>
      <c r="D15" s="63" t="s">
        <v>142</v>
      </c>
      <c r="E15" s="129"/>
      <c r="F15" s="129"/>
      <c r="G15" s="91" t="str">
        <f>IF(SUM(E15:F15)&gt;0,SUM(E15:F15),"")</f>
        <v/>
      </c>
    </row>
    <row r="16" spans="1:7" s="23" customFormat="1" x14ac:dyDescent="0.2">
      <c r="A16" s="432"/>
      <c r="B16" s="323"/>
      <c r="C16" s="74" t="s">
        <v>109</v>
      </c>
      <c r="D16" s="84" t="s">
        <v>166</v>
      </c>
      <c r="E16" s="130"/>
      <c r="F16" s="130"/>
      <c r="G16" s="130"/>
    </row>
    <row r="17" spans="1:8" ht="12.75" customHeight="1" x14ac:dyDescent="0.2">
      <c r="A17" s="431" t="s">
        <v>236</v>
      </c>
      <c r="B17" s="329" t="s">
        <v>170</v>
      </c>
      <c r="C17" s="73" t="s">
        <v>83</v>
      </c>
      <c r="D17" s="63" t="s">
        <v>142</v>
      </c>
      <c r="E17" s="129"/>
      <c r="F17" s="129"/>
      <c r="G17" s="91" t="str">
        <f>IF(SUM(E17:F17)&gt;0,SUM(E17:F17),"")</f>
        <v/>
      </c>
    </row>
    <row r="18" spans="1:8" x14ac:dyDescent="0.2">
      <c r="A18" s="432"/>
      <c r="B18" s="323"/>
      <c r="C18" s="74" t="s">
        <v>109</v>
      </c>
      <c r="D18" s="84" t="s">
        <v>166</v>
      </c>
      <c r="E18" s="130"/>
      <c r="F18" s="130"/>
      <c r="G18" s="130"/>
    </row>
    <row r="19" spans="1:8" ht="12.75" customHeight="1" x14ac:dyDescent="0.2">
      <c r="A19" s="432"/>
      <c r="B19" s="329" t="s">
        <v>171</v>
      </c>
      <c r="C19" s="73" t="s">
        <v>83</v>
      </c>
      <c r="D19" s="63" t="s">
        <v>142</v>
      </c>
      <c r="E19" s="129"/>
      <c r="F19" s="129"/>
      <c r="G19" s="91" t="str">
        <f>IF(SUM(E19:F19)&gt;0,SUM(E19:F19),"")</f>
        <v/>
      </c>
    </row>
    <row r="20" spans="1:8" x14ac:dyDescent="0.2">
      <c r="A20" s="432"/>
      <c r="B20" s="323"/>
      <c r="C20" s="74" t="s">
        <v>109</v>
      </c>
      <c r="D20" s="84" t="s">
        <v>166</v>
      </c>
      <c r="E20" s="130"/>
      <c r="F20" s="130"/>
      <c r="G20" s="130"/>
    </row>
    <row r="21" spans="1:8" ht="12.75" customHeight="1" x14ac:dyDescent="0.2">
      <c r="A21" s="432"/>
      <c r="B21" s="329" t="s">
        <v>133</v>
      </c>
      <c r="C21" s="73" t="s">
        <v>83</v>
      </c>
      <c r="D21" s="63" t="s">
        <v>142</v>
      </c>
      <c r="E21" s="129"/>
      <c r="F21" s="129"/>
      <c r="G21" s="91" t="str">
        <f>IF(SUM(E21:F21)&gt;0,SUM(E21:F21),"")</f>
        <v/>
      </c>
    </row>
    <row r="22" spans="1:8" x14ac:dyDescent="0.2">
      <c r="A22" s="432"/>
      <c r="B22" s="323"/>
      <c r="C22" s="74" t="s">
        <v>109</v>
      </c>
      <c r="D22" s="84" t="s">
        <v>166</v>
      </c>
      <c r="E22" s="130"/>
      <c r="F22" s="130"/>
      <c r="G22" s="130"/>
    </row>
    <row r="23" spans="1:8" x14ac:dyDescent="0.2">
      <c r="A23" s="429" t="s">
        <v>81</v>
      </c>
      <c r="B23" s="347"/>
      <c r="C23" s="73" t="s">
        <v>83</v>
      </c>
      <c r="D23" s="63" t="s">
        <v>142</v>
      </c>
      <c r="E23" s="129"/>
      <c r="F23" s="129"/>
      <c r="G23" s="91" t="str">
        <f>IF(SUM(E23:F23)&gt;0,SUM(E23:F23),"")</f>
        <v/>
      </c>
    </row>
    <row r="24" spans="1:8" x14ac:dyDescent="0.2">
      <c r="A24" s="326"/>
      <c r="B24" s="349"/>
      <c r="C24" s="74" t="s">
        <v>109</v>
      </c>
      <c r="D24" s="84" t="s">
        <v>166</v>
      </c>
      <c r="E24" s="130"/>
      <c r="F24" s="130"/>
      <c r="G24" s="130"/>
    </row>
    <row r="25" spans="1:8" ht="12.75" customHeight="1" x14ac:dyDescent="0.2">
      <c r="A25" s="429" t="s">
        <v>182</v>
      </c>
      <c r="B25" s="347"/>
      <c r="C25" s="73" t="s">
        <v>83</v>
      </c>
      <c r="D25" s="63" t="s">
        <v>142</v>
      </c>
      <c r="E25" s="129"/>
      <c r="F25" s="129"/>
      <c r="G25" s="91" t="str">
        <f>IF(SUM(E25:F25)&gt;0,SUM(E25:F25),"")</f>
        <v/>
      </c>
    </row>
    <row r="26" spans="1:8" x14ac:dyDescent="0.2">
      <c r="A26" s="326"/>
      <c r="B26" s="349"/>
      <c r="C26" s="74" t="s">
        <v>183</v>
      </c>
      <c r="D26" s="84" t="s">
        <v>184</v>
      </c>
      <c r="E26" s="130"/>
      <c r="F26" s="130"/>
      <c r="G26" s="92" t="str">
        <f>IF(SUM(E26:F26)&gt;0,SUM(E26:F26),"")</f>
        <v/>
      </c>
    </row>
    <row r="28" spans="1:8" x14ac:dyDescent="0.2">
      <c r="A28" s="198" t="s">
        <v>233</v>
      </c>
    </row>
    <row r="30" spans="1:8" x14ac:dyDescent="0.2">
      <c r="A30" s="2"/>
      <c r="B30" s="253" t="s">
        <v>664</v>
      </c>
      <c r="C30" s="254"/>
      <c r="D30" s="254"/>
      <c r="E30" s="254"/>
      <c r="F30" s="252"/>
      <c r="G30" s="251"/>
      <c r="H30" s="250" t="str">
        <f>IF(AND(COUNT(E11:G16)=0,G30=""),"Pflichtfeld!","")</f>
        <v>Pflichtfeld!</v>
      </c>
    </row>
    <row r="31" spans="1:8" x14ac:dyDescent="0.2">
      <c r="A31" s="2"/>
    </row>
    <row r="32" spans="1:8" x14ac:dyDescent="0.2">
      <c r="A32" s="2"/>
      <c r="B32" s="253" t="s">
        <v>665</v>
      </c>
      <c r="C32" s="254"/>
      <c r="D32" s="254"/>
      <c r="E32" s="254"/>
      <c r="F32" s="252"/>
      <c r="G32" s="251"/>
      <c r="H32" s="250" t="str">
        <f>IF(AND(COUNT(E17:G22)=0,G32=""),"Pflichtfeld!","")</f>
        <v>Pflichtfeld!</v>
      </c>
    </row>
    <row r="34" spans="2:8" x14ac:dyDescent="0.2">
      <c r="B34" s="253" t="s">
        <v>666</v>
      </c>
      <c r="C34" s="254"/>
      <c r="D34" s="254"/>
      <c r="E34" s="254"/>
      <c r="F34" s="252"/>
      <c r="G34" s="251"/>
      <c r="H34" s="250" t="str">
        <f>IF(AND(COUNT(E23:G24)=0,G34=""),"Pflichtfeld!","")</f>
        <v>Pflichtfeld!</v>
      </c>
    </row>
    <row r="36" spans="2:8" x14ac:dyDescent="0.2">
      <c r="B36" s="253" t="s">
        <v>667</v>
      </c>
      <c r="C36" s="254"/>
      <c r="D36" s="254"/>
      <c r="E36" s="254"/>
      <c r="F36" s="252"/>
      <c r="G36" s="251"/>
      <c r="H36" s="250" t="str">
        <f>IF(AND(COUNT(E25:G26)=0,G36=""),"Pflichtfeld!","")</f>
        <v>Pflichtfeld!</v>
      </c>
    </row>
  </sheetData>
  <sheetProtection algorithmName="SHA-512" hashValue="ht9jry7jR/G4XHWmLxoqD874FuJRltIvVMQ4/ISpXpbm2tR8wDdDWrVu6670VQ6n2viJPLiluHHV36JD6usMJA==" saltValue="uf8XbAkhaZbUQVMSdLvNlg==" spinCount="100000" sheet="1" objects="1" scenarios="1" formatCells="0" formatColumns="0" formatRows="0"/>
  <mergeCells count="14">
    <mergeCell ref="A5:D5"/>
    <mergeCell ref="B6:D6"/>
    <mergeCell ref="A7:D7"/>
    <mergeCell ref="B15:B16"/>
    <mergeCell ref="A23:B24"/>
    <mergeCell ref="A25:B26"/>
    <mergeCell ref="A10:B10"/>
    <mergeCell ref="A17:A22"/>
    <mergeCell ref="B17:B18"/>
    <mergeCell ref="B19:B20"/>
    <mergeCell ref="B21:B22"/>
    <mergeCell ref="A11:A16"/>
    <mergeCell ref="B11:B12"/>
    <mergeCell ref="B13:B14"/>
  </mergeCells>
  <conditionalFormatting sqref="G30">
    <cfRule type="expression" dxfId="4" priority="234" stopIfTrue="1">
      <formula>AND(COUNT($E$11:$G$16)=0,$G$30="")</formula>
    </cfRule>
  </conditionalFormatting>
  <conditionalFormatting sqref="G32">
    <cfRule type="expression" dxfId="3" priority="3" stopIfTrue="1">
      <formula>AND(COUNT($E$17:$G$22)=0,$G$32="")</formula>
    </cfRule>
  </conditionalFormatting>
  <conditionalFormatting sqref="G34">
    <cfRule type="expression" dxfId="2" priority="2" stopIfTrue="1">
      <formula>AND(COUNT($E$23:$G$24)=0,G34="")</formula>
    </cfRule>
  </conditionalFormatting>
  <conditionalFormatting sqref="G36">
    <cfRule type="expression" dxfId="1" priority="1" stopIfTrue="1">
      <formula>AND(COUNT($E$25:$G$26)=0,$G$36="")</formula>
    </cfRule>
  </conditionalFormatting>
  <dataValidations disablePrompts="1" count="1">
    <dataValidation type="list" allowBlank="1" showInputMessage="1" showErrorMessage="1" sqref="G30 G34 G32 G36" xr:uid="{1FEB8757-21D4-4CB2-B081-EE1AE2E4650A}">
      <formula1>"Leermeldung,"</formula1>
    </dataValidation>
  </dataValidation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fitToPage="1"/>
  </sheetPr>
  <dimension ref="A1:E18"/>
  <sheetViews>
    <sheetView showGridLines="0" showOutlineSymbols="0" zoomScaleNormal="100" workbookViewId="0"/>
  </sheetViews>
  <sheetFormatPr baseColWidth="10" defaultColWidth="10.7109375" defaultRowHeight="12.75" x14ac:dyDescent="0.2"/>
  <cols>
    <col min="1" max="1" width="25.7109375" style="33" customWidth="1"/>
    <col min="2" max="2" width="30.7109375" style="33" customWidth="1"/>
    <col min="3" max="3" width="16.42578125" style="33" customWidth="1"/>
    <col min="4" max="4" width="11.140625" style="33" customWidth="1"/>
    <col min="5" max="16384" width="10.7109375" style="33"/>
  </cols>
  <sheetData>
    <row r="1" spans="1:5" s="30" customFormat="1" ht="15.75" customHeight="1" x14ac:dyDescent="0.2">
      <c r="A1" s="60"/>
      <c r="B1" s="133"/>
      <c r="C1" s="33"/>
      <c r="D1" s="33"/>
      <c r="E1" s="33"/>
    </row>
    <row r="2" spans="1:5" s="30" customFormat="1" ht="15.75" customHeight="1" x14ac:dyDescent="0.2">
      <c r="A2" s="132"/>
      <c r="B2" s="34"/>
      <c r="C2" s="31"/>
      <c r="D2" s="31"/>
      <c r="E2" s="31"/>
    </row>
    <row r="3" spans="1:5" s="30" customFormat="1" ht="15.75" customHeight="1" x14ac:dyDescent="0.2">
      <c r="A3" s="60"/>
      <c r="B3" s="34"/>
      <c r="C3" s="29"/>
      <c r="E3" s="31"/>
    </row>
    <row r="4" spans="1:5" s="30" customFormat="1" ht="15.75" customHeight="1" x14ac:dyDescent="0.2">
      <c r="A4" s="243" t="s">
        <v>0</v>
      </c>
      <c r="E4" s="31"/>
    </row>
    <row r="5" spans="1:5" s="30" customFormat="1" ht="15.75" customHeight="1" x14ac:dyDescent="0.2">
      <c r="A5" s="310" t="str">
        <f>"Jahreserhebung "&amp;U!A11&amp;" "&amp;U!B12</f>
        <v>Jahreserhebung Netzbetreiber Erdgas 2021</v>
      </c>
      <c r="B5" s="441"/>
      <c r="C5" s="441"/>
      <c r="E5" s="32"/>
    </row>
    <row r="6" spans="1:5" s="30" customFormat="1" ht="15.75" customHeight="1" x14ac:dyDescent="0.2">
      <c r="A6" s="64" t="s">
        <v>8</v>
      </c>
      <c r="B6" s="295" t="str">
        <f>IF(U!$B$13&lt;&gt;"",U!$B$13,"")</f>
        <v/>
      </c>
      <c r="C6" s="423"/>
      <c r="E6" s="32"/>
    </row>
    <row r="7" spans="1:5" s="30" customFormat="1" ht="15" customHeight="1" x14ac:dyDescent="0.2">
      <c r="A7" s="310" t="s">
        <v>173</v>
      </c>
      <c r="B7" s="441"/>
      <c r="C7" s="441"/>
      <c r="E7" s="32"/>
    </row>
    <row r="9" spans="1:5" ht="25.5" customHeight="1" x14ac:dyDescent="0.2">
      <c r="A9" s="440" t="s">
        <v>96</v>
      </c>
      <c r="B9" s="440" t="s">
        <v>132</v>
      </c>
      <c r="C9" s="442" t="s">
        <v>92</v>
      </c>
    </row>
    <row r="10" spans="1:5" ht="25.5" customHeight="1" x14ac:dyDescent="0.2">
      <c r="A10" s="322"/>
      <c r="B10" s="322"/>
      <c r="C10" s="443" t="s">
        <v>93</v>
      </c>
      <c r="D10" s="40"/>
      <c r="E10" s="40"/>
    </row>
    <row r="11" spans="1:5" ht="12.75" customHeight="1" x14ac:dyDescent="0.2">
      <c r="A11" s="444" t="s">
        <v>179</v>
      </c>
      <c r="B11" s="195" t="s">
        <v>177</v>
      </c>
      <c r="C11" s="99"/>
      <c r="D11" s="40"/>
      <c r="E11" s="40"/>
    </row>
    <row r="12" spans="1:5" ht="12.75" customHeight="1" x14ac:dyDescent="0.2">
      <c r="A12" s="438"/>
      <c r="B12" s="196" t="s">
        <v>178</v>
      </c>
      <c r="C12" s="100"/>
      <c r="D12" s="40"/>
      <c r="E12" s="40"/>
    </row>
    <row r="13" spans="1:5" ht="12.75" customHeight="1" x14ac:dyDescent="0.2">
      <c r="A13" s="439"/>
      <c r="B13" s="197" t="s">
        <v>175</v>
      </c>
      <c r="C13" s="101"/>
      <c r="D13" s="48"/>
      <c r="E13" s="48"/>
    </row>
    <row r="14" spans="1:5" x14ac:dyDescent="0.2">
      <c r="A14" s="437" t="s">
        <v>131</v>
      </c>
      <c r="B14" s="195" t="s">
        <v>177</v>
      </c>
      <c r="C14" s="99"/>
      <c r="D14" s="40"/>
      <c r="E14" s="40"/>
    </row>
    <row r="15" spans="1:5" x14ac:dyDescent="0.2">
      <c r="A15" s="438"/>
      <c r="B15" s="196" t="s">
        <v>176</v>
      </c>
      <c r="C15" s="100"/>
      <c r="D15" s="40"/>
      <c r="E15" s="40"/>
    </row>
    <row r="16" spans="1:5" x14ac:dyDescent="0.2">
      <c r="A16" s="439"/>
      <c r="B16" s="197" t="s">
        <v>175</v>
      </c>
      <c r="C16" s="101"/>
      <c r="D16" s="48"/>
      <c r="E16" s="48"/>
    </row>
    <row r="17" spans="1:5" x14ac:dyDescent="0.2">
      <c r="A17" s="186" t="s">
        <v>130</v>
      </c>
      <c r="B17" s="187"/>
      <c r="C17" s="102"/>
      <c r="D17" s="40"/>
      <c r="E17" s="40"/>
    </row>
    <row r="18" spans="1:5" x14ac:dyDescent="0.2">
      <c r="A18" s="188" t="s">
        <v>82</v>
      </c>
      <c r="B18" s="189"/>
      <c r="C18" s="190" t="str">
        <f>IF(SUM(C11:C17)&gt;0,SUM(C11:C17),"")</f>
        <v/>
      </c>
    </row>
  </sheetData>
  <sheetProtection algorithmName="SHA-512" hashValue="ovAmHehYeoasisfOGp9HSVdbr4e8kzFsn3N2LGEkXTMzO4GC9v4W3pgC9aLZpHTdkFJ4IafzB+gn3PqCm7laaw==" saltValue="NVbFuMbB25nxKP1W8vq9XQ==" spinCount="100000" sheet="1" objects="1" scenarios="1" formatCells="0" formatColumns="0" formatRows="0"/>
  <mergeCells count="8">
    <mergeCell ref="A14:A16"/>
    <mergeCell ref="A9:A10"/>
    <mergeCell ref="B9:B10"/>
    <mergeCell ref="A5:C5"/>
    <mergeCell ref="B6:C6"/>
    <mergeCell ref="A7:C7"/>
    <mergeCell ref="C9:C10"/>
    <mergeCell ref="A11:A13"/>
  </mergeCells>
  <pageMargins left="0.46" right="0.49" top="0.984251969" bottom="0.78"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howOutlineSymbols="0"/>
    <pageSetUpPr fitToPage="1"/>
  </sheetPr>
  <dimension ref="A1:J120"/>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45.7109375" style="43" customWidth="1"/>
    <col min="2" max="4" width="20.7109375" style="43" customWidth="1"/>
    <col min="5" max="257" width="10.7109375" style="43"/>
    <col min="258" max="258" width="40.7109375" style="43" customWidth="1"/>
    <col min="259" max="259" width="20.7109375" style="43" customWidth="1"/>
    <col min="260" max="260" width="30.7109375" style="43" customWidth="1"/>
    <col min="261" max="513" width="10.7109375" style="43"/>
    <col min="514" max="514" width="40.7109375" style="43" customWidth="1"/>
    <col min="515" max="515" width="20.7109375" style="43" customWidth="1"/>
    <col min="516" max="516" width="30.7109375" style="43" customWidth="1"/>
    <col min="517" max="769" width="10.7109375" style="43"/>
    <col min="770" max="770" width="40.7109375" style="43" customWidth="1"/>
    <col min="771" max="771" width="20.7109375" style="43" customWidth="1"/>
    <col min="772" max="772" width="30.7109375" style="43" customWidth="1"/>
    <col min="773" max="1025" width="10.7109375" style="43"/>
    <col min="1026" max="1026" width="40.7109375" style="43" customWidth="1"/>
    <col min="1027" max="1027" width="20.7109375" style="43" customWidth="1"/>
    <col min="1028" max="1028" width="30.7109375" style="43" customWidth="1"/>
    <col min="1029" max="1281" width="10.7109375" style="43"/>
    <col min="1282" max="1282" width="40.7109375" style="43" customWidth="1"/>
    <col min="1283" max="1283" width="20.7109375" style="43" customWidth="1"/>
    <col min="1284" max="1284" width="30.7109375" style="43" customWidth="1"/>
    <col min="1285" max="1537" width="10.7109375" style="43"/>
    <col min="1538" max="1538" width="40.7109375" style="43" customWidth="1"/>
    <col min="1539" max="1539" width="20.7109375" style="43" customWidth="1"/>
    <col min="1540" max="1540" width="30.7109375" style="43" customWidth="1"/>
    <col min="1541" max="1793" width="10.7109375" style="43"/>
    <col min="1794" max="1794" width="40.7109375" style="43" customWidth="1"/>
    <col min="1795" max="1795" width="20.7109375" style="43" customWidth="1"/>
    <col min="1796" max="1796" width="30.7109375" style="43" customWidth="1"/>
    <col min="1797" max="2049" width="10.7109375" style="43"/>
    <col min="2050" max="2050" width="40.7109375" style="43" customWidth="1"/>
    <col min="2051" max="2051" width="20.7109375" style="43" customWidth="1"/>
    <col min="2052" max="2052" width="30.7109375" style="43" customWidth="1"/>
    <col min="2053" max="2305" width="10.7109375" style="43"/>
    <col min="2306" max="2306" width="40.7109375" style="43" customWidth="1"/>
    <col min="2307" max="2307" width="20.7109375" style="43" customWidth="1"/>
    <col min="2308" max="2308" width="30.7109375" style="43" customWidth="1"/>
    <col min="2309" max="2561" width="10.7109375" style="43"/>
    <col min="2562" max="2562" width="40.7109375" style="43" customWidth="1"/>
    <col min="2563" max="2563" width="20.7109375" style="43" customWidth="1"/>
    <col min="2564" max="2564" width="30.7109375" style="43" customWidth="1"/>
    <col min="2565" max="2817" width="10.7109375" style="43"/>
    <col min="2818" max="2818" width="40.7109375" style="43" customWidth="1"/>
    <col min="2819" max="2819" width="20.7109375" style="43" customWidth="1"/>
    <col min="2820" max="2820" width="30.7109375" style="43" customWidth="1"/>
    <col min="2821" max="3073" width="10.7109375" style="43"/>
    <col min="3074" max="3074" width="40.7109375" style="43" customWidth="1"/>
    <col min="3075" max="3075" width="20.7109375" style="43" customWidth="1"/>
    <col min="3076" max="3076" width="30.7109375" style="43" customWidth="1"/>
    <col min="3077" max="3329" width="10.7109375" style="43"/>
    <col min="3330" max="3330" width="40.7109375" style="43" customWidth="1"/>
    <col min="3331" max="3331" width="20.7109375" style="43" customWidth="1"/>
    <col min="3332" max="3332" width="30.7109375" style="43" customWidth="1"/>
    <col min="3333" max="3585" width="10.7109375" style="43"/>
    <col min="3586" max="3586" width="40.7109375" style="43" customWidth="1"/>
    <col min="3587" max="3587" width="20.7109375" style="43" customWidth="1"/>
    <col min="3588" max="3588" width="30.7109375" style="43" customWidth="1"/>
    <col min="3589" max="3841" width="10.7109375" style="43"/>
    <col min="3842" max="3842" width="40.7109375" style="43" customWidth="1"/>
    <col min="3843" max="3843" width="20.7109375" style="43" customWidth="1"/>
    <col min="3844" max="3844" width="30.7109375" style="43" customWidth="1"/>
    <col min="3845" max="4097" width="10.7109375" style="43"/>
    <col min="4098" max="4098" width="40.7109375" style="43" customWidth="1"/>
    <col min="4099" max="4099" width="20.7109375" style="43" customWidth="1"/>
    <col min="4100" max="4100" width="30.7109375" style="43" customWidth="1"/>
    <col min="4101" max="4353" width="10.7109375" style="43"/>
    <col min="4354" max="4354" width="40.7109375" style="43" customWidth="1"/>
    <col min="4355" max="4355" width="20.7109375" style="43" customWidth="1"/>
    <col min="4356" max="4356" width="30.7109375" style="43" customWidth="1"/>
    <col min="4357" max="4609" width="10.7109375" style="43"/>
    <col min="4610" max="4610" width="40.7109375" style="43" customWidth="1"/>
    <col min="4611" max="4611" width="20.7109375" style="43" customWidth="1"/>
    <col min="4612" max="4612" width="30.7109375" style="43" customWidth="1"/>
    <col min="4613" max="4865" width="10.7109375" style="43"/>
    <col min="4866" max="4866" width="40.7109375" style="43" customWidth="1"/>
    <col min="4867" max="4867" width="20.7109375" style="43" customWidth="1"/>
    <col min="4868" max="4868" width="30.7109375" style="43" customWidth="1"/>
    <col min="4869" max="5121" width="10.7109375" style="43"/>
    <col min="5122" max="5122" width="40.7109375" style="43" customWidth="1"/>
    <col min="5123" max="5123" width="20.7109375" style="43" customWidth="1"/>
    <col min="5124" max="5124" width="30.7109375" style="43" customWidth="1"/>
    <col min="5125" max="5377" width="10.7109375" style="43"/>
    <col min="5378" max="5378" width="40.7109375" style="43" customWidth="1"/>
    <col min="5379" max="5379" width="20.7109375" style="43" customWidth="1"/>
    <col min="5380" max="5380" width="30.7109375" style="43" customWidth="1"/>
    <col min="5381" max="5633" width="10.7109375" style="43"/>
    <col min="5634" max="5634" width="40.7109375" style="43" customWidth="1"/>
    <col min="5635" max="5635" width="20.7109375" style="43" customWidth="1"/>
    <col min="5636" max="5636" width="30.7109375" style="43" customWidth="1"/>
    <col min="5637" max="5889" width="10.7109375" style="43"/>
    <col min="5890" max="5890" width="40.7109375" style="43" customWidth="1"/>
    <col min="5891" max="5891" width="20.7109375" style="43" customWidth="1"/>
    <col min="5892" max="5892" width="30.7109375" style="43" customWidth="1"/>
    <col min="5893" max="6145" width="10.7109375" style="43"/>
    <col min="6146" max="6146" width="40.7109375" style="43" customWidth="1"/>
    <col min="6147" max="6147" width="20.7109375" style="43" customWidth="1"/>
    <col min="6148" max="6148" width="30.7109375" style="43" customWidth="1"/>
    <col min="6149" max="6401" width="10.7109375" style="43"/>
    <col min="6402" max="6402" width="40.7109375" style="43" customWidth="1"/>
    <col min="6403" max="6403" width="20.7109375" style="43" customWidth="1"/>
    <col min="6404" max="6404" width="30.7109375" style="43" customWidth="1"/>
    <col min="6405" max="6657" width="10.7109375" style="43"/>
    <col min="6658" max="6658" width="40.7109375" style="43" customWidth="1"/>
    <col min="6659" max="6659" width="20.7109375" style="43" customWidth="1"/>
    <col min="6660" max="6660" width="30.7109375" style="43" customWidth="1"/>
    <col min="6661" max="6913" width="10.7109375" style="43"/>
    <col min="6914" max="6914" width="40.7109375" style="43" customWidth="1"/>
    <col min="6915" max="6915" width="20.7109375" style="43" customWidth="1"/>
    <col min="6916" max="6916" width="30.7109375" style="43" customWidth="1"/>
    <col min="6917" max="7169" width="10.7109375" style="43"/>
    <col min="7170" max="7170" width="40.7109375" style="43" customWidth="1"/>
    <col min="7171" max="7171" width="20.7109375" style="43" customWidth="1"/>
    <col min="7172" max="7172" width="30.7109375" style="43" customWidth="1"/>
    <col min="7173" max="7425" width="10.7109375" style="43"/>
    <col min="7426" max="7426" width="40.7109375" style="43" customWidth="1"/>
    <col min="7427" max="7427" width="20.7109375" style="43" customWidth="1"/>
    <col min="7428" max="7428" width="30.7109375" style="43" customWidth="1"/>
    <col min="7429" max="7681" width="10.7109375" style="43"/>
    <col min="7682" max="7682" width="40.7109375" style="43" customWidth="1"/>
    <col min="7683" max="7683" width="20.7109375" style="43" customWidth="1"/>
    <col min="7684" max="7684" width="30.7109375" style="43" customWidth="1"/>
    <col min="7685" max="7937" width="10.7109375" style="43"/>
    <col min="7938" max="7938" width="40.7109375" style="43" customWidth="1"/>
    <col min="7939" max="7939" width="20.7109375" style="43" customWidth="1"/>
    <col min="7940" max="7940" width="30.7109375" style="43" customWidth="1"/>
    <col min="7941" max="8193" width="10.7109375" style="43"/>
    <col min="8194" max="8194" width="40.7109375" style="43" customWidth="1"/>
    <col min="8195" max="8195" width="20.7109375" style="43" customWidth="1"/>
    <col min="8196" max="8196" width="30.7109375" style="43" customWidth="1"/>
    <col min="8197" max="8449" width="10.7109375" style="43"/>
    <col min="8450" max="8450" width="40.7109375" style="43" customWidth="1"/>
    <col min="8451" max="8451" width="20.7109375" style="43" customWidth="1"/>
    <col min="8452" max="8452" width="30.7109375" style="43" customWidth="1"/>
    <col min="8453" max="8705" width="10.7109375" style="43"/>
    <col min="8706" max="8706" width="40.7109375" style="43" customWidth="1"/>
    <col min="8707" max="8707" width="20.7109375" style="43" customWidth="1"/>
    <col min="8708" max="8708" width="30.7109375" style="43" customWidth="1"/>
    <col min="8709" max="8961" width="10.7109375" style="43"/>
    <col min="8962" max="8962" width="40.7109375" style="43" customWidth="1"/>
    <col min="8963" max="8963" width="20.7109375" style="43" customWidth="1"/>
    <col min="8964" max="8964" width="30.7109375" style="43" customWidth="1"/>
    <col min="8965" max="9217" width="10.7109375" style="43"/>
    <col min="9218" max="9218" width="40.7109375" style="43" customWidth="1"/>
    <col min="9219" max="9219" width="20.7109375" style="43" customWidth="1"/>
    <col min="9220" max="9220" width="30.7109375" style="43" customWidth="1"/>
    <col min="9221" max="9473" width="10.7109375" style="43"/>
    <col min="9474" max="9474" width="40.7109375" style="43" customWidth="1"/>
    <col min="9475" max="9475" width="20.7109375" style="43" customWidth="1"/>
    <col min="9476" max="9476" width="30.7109375" style="43" customWidth="1"/>
    <col min="9477" max="9729" width="10.7109375" style="43"/>
    <col min="9730" max="9730" width="40.7109375" style="43" customWidth="1"/>
    <col min="9731" max="9731" width="20.7109375" style="43" customWidth="1"/>
    <col min="9732" max="9732" width="30.7109375" style="43" customWidth="1"/>
    <col min="9733" max="9985" width="10.7109375" style="43"/>
    <col min="9986" max="9986" width="40.7109375" style="43" customWidth="1"/>
    <col min="9987" max="9987" width="20.7109375" style="43" customWidth="1"/>
    <col min="9988" max="9988" width="30.7109375" style="43" customWidth="1"/>
    <col min="9989" max="10241" width="10.7109375" style="43"/>
    <col min="10242" max="10242" width="40.7109375" style="43" customWidth="1"/>
    <col min="10243" max="10243" width="20.7109375" style="43" customWidth="1"/>
    <col min="10244" max="10244" width="30.7109375" style="43" customWidth="1"/>
    <col min="10245" max="10497" width="10.7109375" style="43"/>
    <col min="10498" max="10498" width="40.7109375" style="43" customWidth="1"/>
    <col min="10499" max="10499" width="20.7109375" style="43" customWidth="1"/>
    <col min="10500" max="10500" width="30.7109375" style="43" customWidth="1"/>
    <col min="10501" max="10753" width="10.7109375" style="43"/>
    <col min="10754" max="10754" width="40.7109375" style="43" customWidth="1"/>
    <col min="10755" max="10755" width="20.7109375" style="43" customWidth="1"/>
    <col min="10756" max="10756" width="30.7109375" style="43" customWidth="1"/>
    <col min="10757" max="11009" width="10.7109375" style="43"/>
    <col min="11010" max="11010" width="40.7109375" style="43" customWidth="1"/>
    <col min="11011" max="11011" width="20.7109375" style="43" customWidth="1"/>
    <col min="11012" max="11012" width="30.7109375" style="43" customWidth="1"/>
    <col min="11013" max="11265" width="10.7109375" style="43"/>
    <col min="11266" max="11266" width="40.7109375" style="43" customWidth="1"/>
    <col min="11267" max="11267" width="20.7109375" style="43" customWidth="1"/>
    <col min="11268" max="11268" width="30.7109375" style="43" customWidth="1"/>
    <col min="11269" max="11521" width="10.7109375" style="43"/>
    <col min="11522" max="11522" width="40.7109375" style="43" customWidth="1"/>
    <col min="11523" max="11523" width="20.7109375" style="43" customWidth="1"/>
    <col min="11524" max="11524" width="30.7109375" style="43" customWidth="1"/>
    <col min="11525" max="11777" width="10.7109375" style="43"/>
    <col min="11778" max="11778" width="40.7109375" style="43" customWidth="1"/>
    <col min="11779" max="11779" width="20.7109375" style="43" customWidth="1"/>
    <col min="11780" max="11780" width="30.7109375" style="43" customWidth="1"/>
    <col min="11781" max="12033" width="10.7109375" style="43"/>
    <col min="12034" max="12034" width="40.7109375" style="43" customWidth="1"/>
    <col min="12035" max="12035" width="20.7109375" style="43" customWidth="1"/>
    <col min="12036" max="12036" width="30.7109375" style="43" customWidth="1"/>
    <col min="12037" max="12289" width="10.7109375" style="43"/>
    <col min="12290" max="12290" width="40.7109375" style="43" customWidth="1"/>
    <col min="12291" max="12291" width="20.7109375" style="43" customWidth="1"/>
    <col min="12292" max="12292" width="30.7109375" style="43" customWidth="1"/>
    <col min="12293" max="12545" width="10.7109375" style="43"/>
    <col min="12546" max="12546" width="40.7109375" style="43" customWidth="1"/>
    <col min="12547" max="12547" width="20.7109375" style="43" customWidth="1"/>
    <col min="12548" max="12548" width="30.7109375" style="43" customWidth="1"/>
    <col min="12549" max="12801" width="10.7109375" style="43"/>
    <col min="12802" max="12802" width="40.7109375" style="43" customWidth="1"/>
    <col min="12803" max="12803" width="20.7109375" style="43" customWidth="1"/>
    <col min="12804" max="12804" width="30.7109375" style="43" customWidth="1"/>
    <col min="12805" max="13057" width="10.7109375" style="43"/>
    <col min="13058" max="13058" width="40.7109375" style="43" customWidth="1"/>
    <col min="13059" max="13059" width="20.7109375" style="43" customWidth="1"/>
    <col min="13060" max="13060" width="30.7109375" style="43" customWidth="1"/>
    <col min="13061" max="13313" width="10.7109375" style="43"/>
    <col min="13314" max="13314" width="40.7109375" style="43" customWidth="1"/>
    <col min="13315" max="13315" width="20.7109375" style="43" customWidth="1"/>
    <col min="13316" max="13316" width="30.7109375" style="43" customWidth="1"/>
    <col min="13317" max="13569" width="10.7109375" style="43"/>
    <col min="13570" max="13570" width="40.7109375" style="43" customWidth="1"/>
    <col min="13571" max="13571" width="20.7109375" style="43" customWidth="1"/>
    <col min="13572" max="13572" width="30.7109375" style="43" customWidth="1"/>
    <col min="13573" max="13825" width="10.7109375" style="43"/>
    <col min="13826" max="13826" width="40.7109375" style="43" customWidth="1"/>
    <col min="13827" max="13827" width="20.7109375" style="43" customWidth="1"/>
    <col min="13828" max="13828" width="30.7109375" style="43" customWidth="1"/>
    <col min="13829" max="14081" width="10.7109375" style="43"/>
    <col min="14082" max="14082" width="40.7109375" style="43" customWidth="1"/>
    <col min="14083" max="14083" width="20.7109375" style="43" customWidth="1"/>
    <col min="14084" max="14084" width="30.7109375" style="43" customWidth="1"/>
    <col min="14085" max="14337" width="10.7109375" style="43"/>
    <col min="14338" max="14338" width="40.7109375" style="43" customWidth="1"/>
    <col min="14339" max="14339" width="20.7109375" style="43" customWidth="1"/>
    <col min="14340" max="14340" width="30.7109375" style="43" customWidth="1"/>
    <col min="14341" max="14593" width="10.7109375" style="43"/>
    <col min="14594" max="14594" width="40.7109375" style="43" customWidth="1"/>
    <col min="14595" max="14595" width="20.7109375" style="43" customWidth="1"/>
    <col min="14596" max="14596" width="30.7109375" style="43" customWidth="1"/>
    <col min="14597" max="14849" width="10.7109375" style="43"/>
    <col min="14850" max="14850" width="40.7109375" style="43" customWidth="1"/>
    <col min="14851" max="14851" width="20.7109375" style="43" customWidth="1"/>
    <col min="14852" max="14852" width="30.7109375" style="43" customWidth="1"/>
    <col min="14853" max="15105" width="10.7109375" style="43"/>
    <col min="15106" max="15106" width="40.7109375" style="43" customWidth="1"/>
    <col min="15107" max="15107" width="20.7109375" style="43" customWidth="1"/>
    <col min="15108" max="15108" width="30.7109375" style="43" customWidth="1"/>
    <col min="15109" max="15361" width="10.7109375" style="43"/>
    <col min="15362" max="15362" width="40.7109375" style="43" customWidth="1"/>
    <col min="15363" max="15363" width="20.7109375" style="43" customWidth="1"/>
    <col min="15364" max="15364" width="30.7109375" style="43" customWidth="1"/>
    <col min="15365" max="15617" width="10.7109375" style="43"/>
    <col min="15618" max="15618" width="40.7109375" style="43" customWidth="1"/>
    <col min="15619" max="15619" width="20.7109375" style="43" customWidth="1"/>
    <col min="15620" max="15620" width="30.7109375" style="43" customWidth="1"/>
    <col min="15621" max="15873" width="10.7109375" style="43"/>
    <col min="15874" max="15874" width="40.7109375" style="43" customWidth="1"/>
    <col min="15875" max="15875" width="20.7109375" style="43" customWidth="1"/>
    <col min="15876" max="15876" width="30.7109375" style="43" customWidth="1"/>
    <col min="15877" max="16129" width="10.7109375" style="43"/>
    <col min="16130" max="16130" width="40.7109375" style="43" customWidth="1"/>
    <col min="16131" max="16131" width="20.7109375" style="43" customWidth="1"/>
    <col min="16132" max="16132" width="30.7109375" style="43" customWidth="1"/>
    <col min="16133" max="16384" width="10.7109375" style="43"/>
  </cols>
  <sheetData>
    <row r="1" spans="1:10" s="11" customFormat="1" ht="15.75" customHeight="1" x14ac:dyDescent="0.2">
      <c r="A1" s="60"/>
      <c r="B1" s="133"/>
      <c r="C1" s="9"/>
      <c r="D1" s="9"/>
      <c r="E1" s="9"/>
      <c r="F1" s="56"/>
    </row>
    <row r="2" spans="1:10" s="11" customFormat="1" ht="15.75" customHeight="1" x14ac:dyDescent="0.2">
      <c r="A2" s="132"/>
      <c r="B2" s="34"/>
      <c r="C2" s="13"/>
      <c r="D2" s="8"/>
      <c r="E2" s="13"/>
      <c r="F2" s="56"/>
    </row>
    <row r="3" spans="1:10" s="11" customFormat="1" ht="15.75" customHeight="1" x14ac:dyDescent="0.2">
      <c r="A3" s="60"/>
      <c r="B3" s="34"/>
      <c r="C3" s="8"/>
      <c r="E3" s="12"/>
    </row>
    <row r="4" spans="1:10" s="11" customFormat="1" ht="15.75" customHeight="1" x14ac:dyDescent="0.2">
      <c r="A4" s="242" t="s">
        <v>0</v>
      </c>
      <c r="B4" s="8"/>
      <c r="C4" s="8"/>
      <c r="D4" s="8"/>
      <c r="E4" s="12"/>
    </row>
    <row r="5" spans="1:10" s="11" customFormat="1" ht="15.75" customHeight="1" x14ac:dyDescent="0.2">
      <c r="A5" s="310" t="str">
        <f>"Jahreserhebung "&amp;U!A11&amp;" "&amp;U!B12</f>
        <v>Jahreserhebung Netzbetreiber Erdgas 2021</v>
      </c>
      <c r="B5" s="441"/>
      <c r="C5" s="441"/>
      <c r="D5" s="446"/>
      <c r="E5" s="12"/>
      <c r="F5" s="12"/>
    </row>
    <row r="6" spans="1:10" s="11" customFormat="1" ht="15.75" customHeight="1" x14ac:dyDescent="0.2">
      <c r="A6" s="64" t="s">
        <v>8</v>
      </c>
      <c r="B6" s="295" t="str">
        <f>IF(U!$B$13&lt;&gt;"",U!$B$13,"")</f>
        <v/>
      </c>
      <c r="C6" s="423"/>
      <c r="D6" s="424"/>
      <c r="E6" s="13"/>
      <c r="F6" s="34"/>
    </row>
    <row r="7" spans="1:10" s="11" customFormat="1" ht="15" x14ac:dyDescent="0.2">
      <c r="A7" s="310" t="s">
        <v>94</v>
      </c>
      <c r="B7" s="441"/>
      <c r="C7" s="441"/>
      <c r="D7" s="446"/>
      <c r="E7" s="13"/>
      <c r="F7" s="34"/>
    </row>
    <row r="8" spans="1:10" s="2" customFormat="1" ht="12.75" customHeight="1" x14ac:dyDescent="0.2">
      <c r="A8" s="449" t="s">
        <v>661</v>
      </c>
      <c r="B8" s="450"/>
      <c r="C8" s="451"/>
      <c r="D8" s="447"/>
      <c r="E8" s="445" t="str">
        <f>IF(AND(COUNTA(JJ_Net_GKP!A11:D29)=0,D8=""),"Pflichtfeld!","")</f>
        <v>Pflichtfeld!</v>
      </c>
      <c r="F8" s="6"/>
      <c r="G8" s="20"/>
      <c r="H8" s="20"/>
      <c r="I8" s="6"/>
      <c r="J8" s="6"/>
    </row>
    <row r="9" spans="1:10" s="2" customFormat="1" x14ac:dyDescent="0.2">
      <c r="A9" s="452"/>
      <c r="B9" s="453"/>
      <c r="C9" s="454"/>
      <c r="D9" s="448"/>
      <c r="E9" s="445"/>
      <c r="F9" s="6"/>
      <c r="G9" s="20"/>
      <c r="H9" s="20"/>
      <c r="I9" s="6"/>
      <c r="J9" s="6"/>
    </row>
    <row r="10" spans="1:10" s="9" customFormat="1" ht="51" x14ac:dyDescent="0.2">
      <c r="A10" s="68" t="s">
        <v>95</v>
      </c>
      <c r="B10" s="68" t="s">
        <v>185</v>
      </c>
      <c r="C10" s="68" t="s">
        <v>186</v>
      </c>
      <c r="D10" s="68" t="s">
        <v>243</v>
      </c>
    </row>
    <row r="11" spans="1:10" s="9" customFormat="1" x14ac:dyDescent="0.2">
      <c r="A11" s="209"/>
      <c r="B11" s="96"/>
      <c r="C11" s="96"/>
      <c r="D11" s="210"/>
    </row>
    <row r="12" spans="1:10" s="9" customFormat="1" x14ac:dyDescent="0.2">
      <c r="A12" s="211"/>
      <c r="B12" s="97"/>
      <c r="C12" s="97"/>
      <c r="D12" s="212"/>
    </row>
    <row r="13" spans="1:10" s="9" customFormat="1" x14ac:dyDescent="0.2">
      <c r="A13" s="211"/>
      <c r="B13" s="97"/>
      <c r="C13" s="97"/>
      <c r="D13" s="212"/>
    </row>
    <row r="14" spans="1:10" s="9" customFormat="1" x14ac:dyDescent="0.2">
      <c r="A14" s="211"/>
      <c r="B14" s="97"/>
      <c r="C14" s="97"/>
      <c r="D14" s="212"/>
    </row>
    <row r="15" spans="1:10" s="9" customFormat="1" x14ac:dyDescent="0.2">
      <c r="A15" s="211"/>
      <c r="B15" s="97"/>
      <c r="C15" s="97"/>
      <c r="D15" s="212"/>
    </row>
    <row r="16" spans="1:10" s="9" customFormat="1" x14ac:dyDescent="0.2">
      <c r="A16" s="211"/>
      <c r="B16" s="97"/>
      <c r="C16" s="97"/>
      <c r="D16" s="212"/>
    </row>
    <row r="17" spans="1:4" s="9" customFormat="1" x14ac:dyDescent="0.2">
      <c r="A17" s="211"/>
      <c r="B17" s="97"/>
      <c r="C17" s="97"/>
      <c r="D17" s="212"/>
    </row>
    <row r="18" spans="1:4" s="9" customFormat="1" x14ac:dyDescent="0.2">
      <c r="A18" s="211"/>
      <c r="B18" s="97"/>
      <c r="C18" s="97"/>
      <c r="D18" s="212"/>
    </row>
    <row r="19" spans="1:4" s="9" customFormat="1" x14ac:dyDescent="0.2">
      <c r="A19" s="211"/>
      <c r="B19" s="97"/>
      <c r="C19" s="97"/>
      <c r="D19" s="212"/>
    </row>
    <row r="20" spans="1:4" s="9" customFormat="1" x14ac:dyDescent="0.2">
      <c r="A20" s="211"/>
      <c r="B20" s="97"/>
      <c r="C20" s="97"/>
      <c r="D20" s="212"/>
    </row>
    <row r="21" spans="1:4" s="9" customFormat="1" x14ac:dyDescent="0.2">
      <c r="A21" s="211"/>
      <c r="B21" s="97"/>
      <c r="C21" s="97"/>
      <c r="D21" s="212"/>
    </row>
    <row r="22" spans="1:4" s="9" customFormat="1" x14ac:dyDescent="0.2">
      <c r="A22" s="211"/>
      <c r="B22" s="97"/>
      <c r="C22" s="97"/>
      <c r="D22" s="212"/>
    </row>
    <row r="23" spans="1:4" s="9" customFormat="1" x14ac:dyDescent="0.2">
      <c r="A23" s="211"/>
      <c r="B23" s="97"/>
      <c r="C23" s="97"/>
      <c r="D23" s="212"/>
    </row>
    <row r="24" spans="1:4" s="9" customFormat="1" x14ac:dyDescent="0.2">
      <c r="A24" s="211"/>
      <c r="B24" s="97"/>
      <c r="C24" s="97"/>
      <c r="D24" s="212"/>
    </row>
    <row r="25" spans="1:4" s="9" customFormat="1" x14ac:dyDescent="0.2">
      <c r="A25" s="211"/>
      <c r="B25" s="97"/>
      <c r="C25" s="97"/>
      <c r="D25" s="212"/>
    </row>
    <row r="26" spans="1:4" s="9" customFormat="1" x14ac:dyDescent="0.2">
      <c r="A26" s="211"/>
      <c r="B26" s="97"/>
      <c r="C26" s="97"/>
      <c r="D26" s="212"/>
    </row>
    <row r="27" spans="1:4" s="9" customFormat="1" x14ac:dyDescent="0.2">
      <c r="A27" s="211"/>
      <c r="B27" s="97"/>
      <c r="C27" s="97"/>
      <c r="D27" s="212"/>
    </row>
    <row r="28" spans="1:4" s="9" customFormat="1" x14ac:dyDescent="0.2">
      <c r="A28" s="211"/>
      <c r="B28" s="97"/>
      <c r="C28" s="97"/>
      <c r="D28" s="212"/>
    </row>
    <row r="29" spans="1:4" s="9" customFormat="1" x14ac:dyDescent="0.2">
      <c r="A29" s="211"/>
      <c r="B29" s="97"/>
      <c r="C29" s="97"/>
      <c r="D29" s="212"/>
    </row>
    <row r="30" spans="1:4" x14ac:dyDescent="0.2">
      <c r="A30" s="211"/>
      <c r="B30" s="97"/>
      <c r="C30" s="97"/>
      <c r="D30" s="212"/>
    </row>
    <row r="31" spans="1:4" x14ac:dyDescent="0.2">
      <c r="A31" s="211"/>
      <c r="B31" s="97"/>
      <c r="C31" s="97"/>
      <c r="D31" s="212"/>
    </row>
    <row r="32" spans="1:4" x14ac:dyDescent="0.2">
      <c r="A32" s="211"/>
      <c r="B32" s="97"/>
      <c r="C32" s="97"/>
      <c r="D32" s="212"/>
    </row>
    <row r="33" spans="1:10" s="2" customFormat="1" ht="13.5" customHeight="1" x14ac:dyDescent="0.2">
      <c r="A33" s="211"/>
      <c r="B33" s="97"/>
      <c r="C33" s="97"/>
      <c r="D33" s="212"/>
      <c r="F33" s="6"/>
      <c r="G33" s="20"/>
      <c r="H33" s="20"/>
      <c r="I33" s="6"/>
      <c r="J33" s="6"/>
    </row>
    <row r="34" spans="1:10" x14ac:dyDescent="0.2">
      <c r="A34" s="211"/>
      <c r="B34" s="97"/>
      <c r="C34" s="97"/>
      <c r="D34" s="212"/>
    </row>
    <row r="35" spans="1:10" x14ac:dyDescent="0.2">
      <c r="A35" s="211"/>
      <c r="B35" s="97"/>
      <c r="C35" s="97"/>
      <c r="D35" s="212"/>
    </row>
    <row r="36" spans="1:10" x14ac:dyDescent="0.2">
      <c r="A36" s="211"/>
      <c r="B36" s="97"/>
      <c r="C36" s="97"/>
      <c r="D36" s="212"/>
    </row>
    <row r="37" spans="1:10" x14ac:dyDescent="0.2">
      <c r="A37" s="211"/>
      <c r="B37" s="97"/>
      <c r="C37" s="97"/>
      <c r="D37" s="212"/>
    </row>
    <row r="38" spans="1:10" x14ac:dyDescent="0.2">
      <c r="A38" s="211"/>
      <c r="B38" s="97"/>
      <c r="C38" s="97"/>
      <c r="D38" s="212"/>
    </row>
    <row r="39" spans="1:10" x14ac:dyDescent="0.2">
      <c r="A39" s="211"/>
      <c r="B39" s="97"/>
      <c r="C39" s="97"/>
      <c r="D39" s="212"/>
    </row>
    <row r="40" spans="1:10" x14ac:dyDescent="0.2">
      <c r="A40" s="211"/>
      <c r="B40" s="97"/>
      <c r="C40" s="97"/>
      <c r="D40" s="212"/>
    </row>
    <row r="41" spans="1:10" x14ac:dyDescent="0.2">
      <c r="A41" s="211"/>
      <c r="B41" s="97"/>
      <c r="C41" s="97"/>
      <c r="D41" s="212"/>
    </row>
    <row r="42" spans="1:10" x14ac:dyDescent="0.2">
      <c r="A42" s="211"/>
      <c r="B42" s="97"/>
      <c r="C42" s="97"/>
      <c r="D42" s="212"/>
    </row>
    <row r="43" spans="1:10" x14ac:dyDescent="0.2">
      <c r="A43" s="211"/>
      <c r="B43" s="97"/>
      <c r="C43" s="97"/>
      <c r="D43" s="212"/>
    </row>
    <row r="44" spans="1:10" x14ac:dyDescent="0.2">
      <c r="A44" s="211"/>
      <c r="B44" s="97"/>
      <c r="C44" s="97"/>
      <c r="D44" s="212"/>
    </row>
    <row r="45" spans="1:10" x14ac:dyDescent="0.2">
      <c r="A45" s="211"/>
      <c r="B45" s="97"/>
      <c r="C45" s="97"/>
      <c r="D45" s="212"/>
    </row>
    <row r="46" spans="1:10" x14ac:dyDescent="0.2">
      <c r="A46" s="211"/>
      <c r="B46" s="97"/>
      <c r="C46" s="97"/>
      <c r="D46" s="212"/>
    </row>
    <row r="47" spans="1:10" x14ac:dyDescent="0.2">
      <c r="A47" s="211"/>
      <c r="B47" s="97"/>
      <c r="C47" s="97"/>
      <c r="D47" s="212"/>
    </row>
    <row r="48" spans="1:10" x14ac:dyDescent="0.2">
      <c r="A48" s="211"/>
      <c r="B48" s="97"/>
      <c r="C48" s="97"/>
      <c r="D48" s="212"/>
    </row>
    <row r="49" spans="1:4" x14ac:dyDescent="0.2">
      <c r="A49" s="211"/>
      <c r="B49" s="97"/>
      <c r="C49" s="97"/>
      <c r="D49" s="212"/>
    </row>
    <row r="50" spans="1:4" x14ac:dyDescent="0.2">
      <c r="A50" s="211"/>
      <c r="B50" s="97"/>
      <c r="C50" s="97"/>
      <c r="D50" s="212"/>
    </row>
    <row r="51" spans="1:4" x14ac:dyDescent="0.2">
      <c r="A51" s="211"/>
      <c r="B51" s="97"/>
      <c r="C51" s="97"/>
      <c r="D51" s="212"/>
    </row>
    <row r="52" spans="1:4" x14ac:dyDescent="0.2">
      <c r="A52" s="211"/>
      <c r="B52" s="97"/>
      <c r="C52" s="97"/>
      <c r="D52" s="212"/>
    </row>
    <row r="53" spans="1:4" x14ac:dyDescent="0.2">
      <c r="A53" s="211"/>
      <c r="B53" s="97"/>
      <c r="C53" s="97"/>
      <c r="D53" s="212"/>
    </row>
    <row r="54" spans="1:4" x14ac:dyDescent="0.2">
      <c r="A54" s="211"/>
      <c r="B54" s="97"/>
      <c r="C54" s="97"/>
      <c r="D54" s="212"/>
    </row>
    <row r="55" spans="1:4" x14ac:dyDescent="0.2">
      <c r="A55" s="211"/>
      <c r="B55" s="97"/>
      <c r="C55" s="97"/>
      <c r="D55" s="212"/>
    </row>
    <row r="56" spans="1:4" x14ac:dyDescent="0.2">
      <c r="A56" s="211"/>
      <c r="B56" s="97"/>
      <c r="C56" s="97"/>
      <c r="D56" s="212"/>
    </row>
    <row r="57" spans="1:4" x14ac:dyDescent="0.2">
      <c r="A57" s="211"/>
      <c r="B57" s="97"/>
      <c r="C57" s="97"/>
      <c r="D57" s="212"/>
    </row>
    <row r="58" spans="1:4" x14ac:dyDescent="0.2">
      <c r="A58" s="211"/>
      <c r="B58" s="97"/>
      <c r="C58" s="97"/>
      <c r="D58" s="212"/>
    </row>
    <row r="59" spans="1:4" x14ac:dyDescent="0.2">
      <c r="A59" s="211"/>
      <c r="B59" s="97"/>
      <c r="C59" s="97"/>
      <c r="D59" s="212"/>
    </row>
    <row r="60" spans="1:4" x14ac:dyDescent="0.2">
      <c r="A60" s="211"/>
      <c r="B60" s="97"/>
      <c r="C60" s="97"/>
      <c r="D60" s="212"/>
    </row>
    <row r="61" spans="1:4" x14ac:dyDescent="0.2">
      <c r="A61" s="211"/>
      <c r="B61" s="97"/>
      <c r="C61" s="97"/>
      <c r="D61" s="212"/>
    </row>
    <row r="62" spans="1:4" x14ac:dyDescent="0.2">
      <c r="A62" s="211"/>
      <c r="B62" s="97"/>
      <c r="C62" s="97"/>
      <c r="D62" s="212"/>
    </row>
    <row r="63" spans="1:4" x14ac:dyDescent="0.2">
      <c r="A63" s="211"/>
      <c r="B63" s="97"/>
      <c r="C63" s="97"/>
      <c r="D63" s="212"/>
    </row>
    <row r="64" spans="1:4" x14ac:dyDescent="0.2">
      <c r="A64" s="211"/>
      <c r="B64" s="97"/>
      <c r="C64" s="97"/>
      <c r="D64" s="212"/>
    </row>
    <row r="65" spans="1:4" x14ac:dyDescent="0.2">
      <c r="A65" s="211"/>
      <c r="B65" s="97"/>
      <c r="C65" s="97"/>
      <c r="D65" s="212"/>
    </row>
    <row r="66" spans="1:4" x14ac:dyDescent="0.2">
      <c r="A66" s="211"/>
      <c r="B66" s="97"/>
      <c r="C66" s="97"/>
      <c r="D66" s="212"/>
    </row>
    <row r="67" spans="1:4" x14ac:dyDescent="0.2">
      <c r="A67" s="211"/>
      <c r="B67" s="97"/>
      <c r="C67" s="97"/>
      <c r="D67" s="212"/>
    </row>
    <row r="68" spans="1:4" x14ac:dyDescent="0.2">
      <c r="A68" s="211"/>
      <c r="B68" s="97"/>
      <c r="C68" s="97"/>
      <c r="D68" s="212"/>
    </row>
    <row r="69" spans="1:4" x14ac:dyDescent="0.2">
      <c r="A69" s="211"/>
      <c r="B69" s="97"/>
      <c r="C69" s="97"/>
      <c r="D69" s="212"/>
    </row>
    <row r="70" spans="1:4" x14ac:dyDescent="0.2">
      <c r="A70" s="211"/>
      <c r="B70" s="97"/>
      <c r="C70" s="97"/>
      <c r="D70" s="212"/>
    </row>
    <row r="71" spans="1:4" x14ac:dyDescent="0.2">
      <c r="A71" s="211"/>
      <c r="B71" s="97"/>
      <c r="C71" s="97"/>
      <c r="D71" s="212"/>
    </row>
    <row r="72" spans="1:4" x14ac:dyDescent="0.2">
      <c r="A72" s="211"/>
      <c r="B72" s="97"/>
      <c r="C72" s="97"/>
      <c r="D72" s="212"/>
    </row>
    <row r="73" spans="1:4" x14ac:dyDescent="0.2">
      <c r="A73" s="211"/>
      <c r="B73" s="97"/>
      <c r="C73" s="97"/>
      <c r="D73" s="212"/>
    </row>
    <row r="74" spans="1:4" x14ac:dyDescent="0.2">
      <c r="A74" s="211"/>
      <c r="B74" s="97"/>
      <c r="C74" s="97"/>
      <c r="D74" s="212"/>
    </row>
    <row r="75" spans="1:4" x14ac:dyDescent="0.2">
      <c r="A75" s="211"/>
      <c r="B75" s="97"/>
      <c r="C75" s="97"/>
      <c r="D75" s="212"/>
    </row>
    <row r="76" spans="1:4" x14ac:dyDescent="0.2">
      <c r="A76" s="211"/>
      <c r="B76" s="97"/>
      <c r="C76" s="97"/>
      <c r="D76" s="212"/>
    </row>
    <row r="77" spans="1:4" x14ac:dyDescent="0.2">
      <c r="A77" s="211"/>
      <c r="B77" s="97"/>
      <c r="C77" s="97"/>
      <c r="D77" s="212"/>
    </row>
    <row r="78" spans="1:4" x14ac:dyDescent="0.2">
      <c r="A78" s="211"/>
      <c r="B78" s="97"/>
      <c r="C78" s="97"/>
      <c r="D78" s="212"/>
    </row>
    <row r="79" spans="1:4" x14ac:dyDescent="0.2">
      <c r="A79" s="211"/>
      <c r="B79" s="97"/>
      <c r="C79" s="97"/>
      <c r="D79" s="212"/>
    </row>
    <row r="80" spans="1:4" x14ac:dyDescent="0.2">
      <c r="A80" s="211"/>
      <c r="B80" s="97"/>
      <c r="C80" s="97"/>
      <c r="D80" s="212"/>
    </row>
    <row r="81" spans="1:4" x14ac:dyDescent="0.2">
      <c r="A81" s="211"/>
      <c r="B81" s="97"/>
      <c r="C81" s="97"/>
      <c r="D81" s="212"/>
    </row>
    <row r="82" spans="1:4" x14ac:dyDescent="0.2">
      <c r="A82" s="211"/>
      <c r="B82" s="97"/>
      <c r="C82" s="97"/>
      <c r="D82" s="212"/>
    </row>
    <row r="83" spans="1:4" x14ac:dyDescent="0.2">
      <c r="A83" s="211"/>
      <c r="B83" s="97"/>
      <c r="C83" s="97"/>
      <c r="D83" s="212"/>
    </row>
    <row r="84" spans="1:4" x14ac:dyDescent="0.2">
      <c r="A84" s="211"/>
      <c r="B84" s="97"/>
      <c r="C84" s="97"/>
      <c r="D84" s="212"/>
    </row>
    <row r="85" spans="1:4" x14ac:dyDescent="0.2">
      <c r="A85" s="211"/>
      <c r="B85" s="97"/>
      <c r="C85" s="97"/>
      <c r="D85" s="212"/>
    </row>
    <row r="86" spans="1:4" x14ac:dyDescent="0.2">
      <c r="A86" s="211"/>
      <c r="B86" s="97"/>
      <c r="C86" s="97"/>
      <c r="D86" s="212"/>
    </row>
    <row r="87" spans="1:4" x14ac:dyDescent="0.2">
      <c r="A87" s="211"/>
      <c r="B87" s="97"/>
      <c r="C87" s="97"/>
      <c r="D87" s="212"/>
    </row>
    <row r="88" spans="1:4" x14ac:dyDescent="0.2">
      <c r="A88" s="211"/>
      <c r="B88" s="97"/>
      <c r="C88" s="97"/>
      <c r="D88" s="212"/>
    </row>
    <row r="89" spans="1:4" x14ac:dyDescent="0.2">
      <c r="A89" s="211"/>
      <c r="B89" s="97"/>
      <c r="C89" s="97"/>
      <c r="D89" s="212"/>
    </row>
    <row r="90" spans="1:4" x14ac:dyDescent="0.2">
      <c r="A90" s="211"/>
      <c r="B90" s="97"/>
      <c r="C90" s="97"/>
      <c r="D90" s="212"/>
    </row>
    <row r="91" spans="1:4" x14ac:dyDescent="0.2">
      <c r="A91" s="211"/>
      <c r="B91" s="97"/>
      <c r="C91" s="97"/>
      <c r="D91" s="212"/>
    </row>
    <row r="92" spans="1:4" x14ac:dyDescent="0.2">
      <c r="A92" s="211"/>
      <c r="B92" s="97"/>
      <c r="C92" s="97"/>
      <c r="D92" s="212"/>
    </row>
    <row r="93" spans="1:4" x14ac:dyDescent="0.2">
      <c r="A93" s="211"/>
      <c r="B93" s="97"/>
      <c r="C93" s="97"/>
      <c r="D93" s="212"/>
    </row>
    <row r="94" spans="1:4" x14ac:dyDescent="0.2">
      <c r="A94" s="211"/>
      <c r="B94" s="97"/>
      <c r="C94" s="97"/>
      <c r="D94" s="212"/>
    </row>
    <row r="95" spans="1:4" x14ac:dyDescent="0.2">
      <c r="A95" s="211"/>
      <c r="B95" s="97"/>
      <c r="C95" s="97"/>
      <c r="D95" s="212"/>
    </row>
    <row r="96" spans="1:4" x14ac:dyDescent="0.2">
      <c r="A96" s="211"/>
      <c r="B96" s="97"/>
      <c r="C96" s="97"/>
      <c r="D96" s="212"/>
    </row>
    <row r="97" spans="1:4" x14ac:dyDescent="0.2">
      <c r="A97" s="211"/>
      <c r="B97" s="97"/>
      <c r="C97" s="97"/>
      <c r="D97" s="212"/>
    </row>
    <row r="98" spans="1:4" x14ac:dyDescent="0.2">
      <c r="A98" s="211"/>
      <c r="B98" s="97"/>
      <c r="C98" s="97"/>
      <c r="D98" s="212"/>
    </row>
    <row r="99" spans="1:4" x14ac:dyDescent="0.2">
      <c r="A99" s="211"/>
      <c r="B99" s="97"/>
      <c r="C99" s="97"/>
      <c r="D99" s="212"/>
    </row>
    <row r="100" spans="1:4" x14ac:dyDescent="0.2">
      <c r="A100" s="211"/>
      <c r="B100" s="97"/>
      <c r="C100" s="97"/>
      <c r="D100" s="212"/>
    </row>
    <row r="101" spans="1:4" x14ac:dyDescent="0.2">
      <c r="A101" s="211"/>
      <c r="B101" s="97"/>
      <c r="C101" s="97"/>
      <c r="D101" s="212"/>
    </row>
    <row r="102" spans="1:4" x14ac:dyDescent="0.2">
      <c r="A102" s="211"/>
      <c r="B102" s="97"/>
      <c r="C102" s="97"/>
      <c r="D102" s="212"/>
    </row>
    <row r="103" spans="1:4" x14ac:dyDescent="0.2">
      <c r="A103" s="211"/>
      <c r="B103" s="97"/>
      <c r="C103" s="97"/>
      <c r="D103" s="212"/>
    </row>
    <row r="104" spans="1:4" x14ac:dyDescent="0.2">
      <c r="A104" s="211"/>
      <c r="B104" s="97"/>
      <c r="C104" s="97"/>
      <c r="D104" s="212"/>
    </row>
    <row r="105" spans="1:4" x14ac:dyDescent="0.2">
      <c r="A105" s="211"/>
      <c r="B105" s="97"/>
      <c r="C105" s="97"/>
      <c r="D105" s="212"/>
    </row>
    <row r="106" spans="1:4" x14ac:dyDescent="0.2">
      <c r="A106" s="211"/>
      <c r="B106" s="97"/>
      <c r="C106" s="97"/>
      <c r="D106" s="212"/>
    </row>
    <row r="107" spans="1:4" x14ac:dyDescent="0.2">
      <c r="A107" s="211"/>
      <c r="B107" s="97"/>
      <c r="C107" s="97"/>
      <c r="D107" s="212"/>
    </row>
    <row r="108" spans="1:4" x14ac:dyDescent="0.2">
      <c r="A108" s="211"/>
      <c r="B108" s="97"/>
      <c r="C108" s="97"/>
      <c r="D108" s="212"/>
    </row>
    <row r="109" spans="1:4" x14ac:dyDescent="0.2">
      <c r="A109" s="211"/>
      <c r="B109" s="97"/>
      <c r="C109" s="97"/>
      <c r="D109" s="212"/>
    </row>
    <row r="110" spans="1:4" x14ac:dyDescent="0.2">
      <c r="A110" s="211"/>
      <c r="B110" s="97"/>
      <c r="C110" s="97"/>
      <c r="D110" s="212"/>
    </row>
    <row r="111" spans="1:4" x14ac:dyDescent="0.2">
      <c r="A111" s="211"/>
      <c r="B111" s="97"/>
      <c r="C111" s="97"/>
      <c r="D111" s="212"/>
    </row>
    <row r="112" spans="1:4" x14ac:dyDescent="0.2">
      <c r="A112" s="211"/>
      <c r="B112" s="97"/>
      <c r="C112" s="97"/>
      <c r="D112" s="212"/>
    </row>
    <row r="113" spans="1:4" x14ac:dyDescent="0.2">
      <c r="A113" s="211"/>
      <c r="B113" s="97"/>
      <c r="C113" s="97"/>
      <c r="D113" s="212"/>
    </row>
    <row r="114" spans="1:4" x14ac:dyDescent="0.2">
      <c r="A114" s="211"/>
      <c r="B114" s="97"/>
      <c r="C114" s="97"/>
      <c r="D114" s="212"/>
    </row>
    <row r="115" spans="1:4" x14ac:dyDescent="0.2">
      <c r="A115" s="211"/>
      <c r="B115" s="97"/>
      <c r="C115" s="97"/>
      <c r="D115" s="212"/>
    </row>
    <row r="116" spans="1:4" x14ac:dyDescent="0.2">
      <c r="A116" s="211"/>
      <c r="B116" s="97"/>
      <c r="C116" s="97"/>
      <c r="D116" s="212"/>
    </row>
    <row r="117" spans="1:4" x14ac:dyDescent="0.2">
      <c r="A117" s="211"/>
      <c r="B117" s="97"/>
      <c r="C117" s="97"/>
      <c r="D117" s="212"/>
    </row>
    <row r="118" spans="1:4" x14ac:dyDescent="0.2">
      <c r="A118" s="211"/>
      <c r="B118" s="97"/>
      <c r="C118" s="97"/>
      <c r="D118" s="212"/>
    </row>
    <row r="119" spans="1:4" x14ac:dyDescent="0.2">
      <c r="A119" s="211"/>
      <c r="B119" s="97"/>
      <c r="C119" s="97"/>
      <c r="D119" s="212"/>
    </row>
    <row r="120" spans="1:4" x14ac:dyDescent="0.2">
      <c r="A120" s="211"/>
      <c r="B120" s="97"/>
      <c r="C120" s="97"/>
      <c r="D120" s="212"/>
    </row>
  </sheetData>
  <sheetProtection algorithmName="SHA-512" hashValue="spKjFQiiYoio4/9E6zslkV6mubLiDQHEwXx7BtNDrgyzMKsVQZHlsu/9qEyTyTpPymW9lti1Ko1xggK3nkDClg==" saltValue="wS1Em/YN1i+S0rmxEOJjHg==" spinCount="100000" sheet="1" objects="1" scenarios="1" formatCells="0" formatColumns="0" formatRows="0"/>
  <mergeCells count="6">
    <mergeCell ref="E8:E9"/>
    <mergeCell ref="A5:D5"/>
    <mergeCell ref="B6:D6"/>
    <mergeCell ref="A7:D7"/>
    <mergeCell ref="D8:D9"/>
    <mergeCell ref="A8:C9"/>
  </mergeCells>
  <conditionalFormatting sqref="D8">
    <cfRule type="expression" dxfId="0" priority="226" stopIfTrue="1">
      <formula>AND(COUNTA($A$11:$D$29)=0,$D$8="")</formula>
    </cfRule>
  </conditionalFormatting>
  <dataValidations count="1">
    <dataValidation type="list" allowBlank="1" showInputMessage="1" showErrorMessage="1" sqref="D8:D9" xr:uid="{86DE1A02-B995-416F-BAE9-EEED9A25505B}">
      <formula1>"Leermeldung,"</formula1>
    </dataValidation>
  </dataValidation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B00-000000000000}">
          <x14:formula1>
            <xm:f>L!$J$10:$J$35</xm:f>
          </x14:formula1>
          <xm:sqref>A11:A120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tabColor theme="0" tint="-0.249977111117893"/>
    <outlinePr showOutlineSymbols="0"/>
  </sheetPr>
  <dimension ref="A1:S231"/>
  <sheetViews>
    <sheetView showGridLines="0" showOutlineSymbols="0" workbookViewId="0"/>
  </sheetViews>
  <sheetFormatPr baseColWidth="10" defaultColWidth="10.7109375" defaultRowHeight="12.75" x14ac:dyDescent="0.2"/>
  <cols>
    <col min="1" max="1" width="60.7109375" style="41" customWidth="1"/>
    <col min="2" max="2" width="15.7109375" style="41" customWidth="1"/>
    <col min="3" max="3" width="5" style="30" customWidth="1"/>
    <col min="4" max="4" width="60.7109375" style="30" customWidth="1"/>
    <col min="5" max="5" width="15.7109375" style="30" customWidth="1"/>
    <col min="6" max="6" width="3.7109375" style="30" customWidth="1"/>
    <col min="7" max="7" width="60.7109375" style="30" customWidth="1"/>
    <col min="8" max="8" width="25.7109375" style="30" customWidth="1"/>
    <col min="9" max="9" width="3.7109375" style="30" customWidth="1"/>
    <col min="10" max="10" width="38.85546875" style="30" customWidth="1"/>
    <col min="11" max="12" width="10.7109375" style="219"/>
    <col min="13" max="13" width="18" style="240" customWidth="1"/>
    <col min="14" max="19" width="10.7109375" style="219"/>
    <col min="20" max="16384" width="10.7109375" style="30"/>
  </cols>
  <sheetData>
    <row r="1" spans="1:14" ht="15.75" customHeight="1" x14ac:dyDescent="0.2">
      <c r="A1" s="60"/>
      <c r="B1" s="133"/>
      <c r="C1" s="29"/>
      <c r="D1" s="457" t="s">
        <v>298</v>
      </c>
      <c r="E1" s="458"/>
      <c r="G1" s="457" t="s">
        <v>430</v>
      </c>
      <c r="H1" s="458"/>
    </row>
    <row r="2" spans="1:14" ht="15.75" customHeight="1" x14ac:dyDescent="0.2">
      <c r="A2" s="132"/>
      <c r="B2" s="34"/>
      <c r="C2" s="29"/>
      <c r="D2" s="459"/>
      <c r="E2" s="459"/>
      <c r="G2" s="459"/>
      <c r="H2" s="459"/>
    </row>
    <row r="3" spans="1:14" ht="15.75" customHeight="1" x14ac:dyDescent="0.2">
      <c r="A3" s="60"/>
      <c r="B3" s="34"/>
      <c r="D3" s="199" t="s">
        <v>429</v>
      </c>
      <c r="E3" s="65" t="s">
        <v>12</v>
      </c>
      <c r="G3" s="199" t="s">
        <v>299</v>
      </c>
      <c r="H3" s="65" t="s">
        <v>12</v>
      </c>
    </row>
    <row r="4" spans="1:14" ht="15.75" customHeight="1" x14ac:dyDescent="0.2">
      <c r="A4" s="241" t="s">
        <v>0</v>
      </c>
    </row>
    <row r="5" spans="1:14" ht="15.75" customHeight="1" x14ac:dyDescent="0.2">
      <c r="A5" s="4"/>
    </row>
    <row r="7" spans="1:14" ht="15.75" x14ac:dyDescent="0.2">
      <c r="A7" s="464" t="s">
        <v>77</v>
      </c>
      <c r="B7" s="465"/>
      <c r="D7" s="205" t="s">
        <v>246</v>
      </c>
      <c r="G7" s="205" t="s">
        <v>580</v>
      </c>
    </row>
    <row r="9" spans="1:14" ht="12.75" customHeight="1" x14ac:dyDescent="0.2">
      <c r="A9" s="460" t="s">
        <v>12</v>
      </c>
      <c r="B9" s="460" t="s">
        <v>46</v>
      </c>
      <c r="D9" s="462" t="s">
        <v>12</v>
      </c>
      <c r="E9" s="460" t="s">
        <v>431</v>
      </c>
      <c r="G9" s="462" t="s">
        <v>12</v>
      </c>
      <c r="H9" s="460" t="s">
        <v>432</v>
      </c>
      <c r="J9" s="455" t="s">
        <v>199</v>
      </c>
    </row>
    <row r="10" spans="1:14" x14ac:dyDescent="0.2">
      <c r="A10" s="461"/>
      <c r="B10" s="461"/>
      <c r="C10" s="42"/>
      <c r="D10" s="463"/>
      <c r="E10" s="461"/>
      <c r="G10" s="463"/>
      <c r="H10" s="461"/>
      <c r="J10" s="456"/>
    </row>
    <row r="11" spans="1:14" x14ac:dyDescent="0.2">
      <c r="A11" s="213" t="s">
        <v>640</v>
      </c>
      <c r="B11" s="214" t="s">
        <v>19</v>
      </c>
      <c r="C11" s="42"/>
      <c r="D11" s="263" t="s">
        <v>675</v>
      </c>
      <c r="E11" s="264" t="s">
        <v>676</v>
      </c>
      <c r="G11" s="245" t="s">
        <v>247</v>
      </c>
      <c r="H11" s="246" t="s">
        <v>262</v>
      </c>
      <c r="J11" s="206" t="s">
        <v>37</v>
      </c>
      <c r="M11" s="240" t="str">
        <f>IF($D11="","",IF($E$3="Firmenname",D11,E11))</f>
        <v>AVIA Energy Austria GmbH</v>
      </c>
      <c r="N11" s="219" t="str">
        <f>IF($D11="","",IF($E$3="Firmenname",E11,D11))</f>
        <v>AT902329</v>
      </c>
    </row>
    <row r="12" spans="1:14" x14ac:dyDescent="0.2">
      <c r="A12" s="215" t="s">
        <v>16</v>
      </c>
      <c r="B12" s="216" t="s">
        <v>15</v>
      </c>
      <c r="C12" s="42"/>
      <c r="D12" s="202" t="s">
        <v>704</v>
      </c>
      <c r="E12" s="203" t="s">
        <v>300</v>
      </c>
      <c r="G12" s="247" t="s">
        <v>441</v>
      </c>
      <c r="H12" s="248" t="s">
        <v>442</v>
      </c>
      <c r="J12" s="207" t="s">
        <v>38</v>
      </c>
      <c r="M12" s="240" t="str">
        <f t="shared" ref="M12:M22" si="0">IF($D12="","",IF($E$3="Firmenname",D12,E12))</f>
        <v>Axpo Solution AG</v>
      </c>
      <c r="N12" s="219" t="str">
        <f t="shared" ref="N12:N22" si="1">IF($D12="","",IF($E$3="Firmenname",E12,D12))</f>
        <v>AT901769</v>
      </c>
    </row>
    <row r="13" spans="1:14" x14ac:dyDescent="0.2">
      <c r="A13" s="215" t="s">
        <v>18</v>
      </c>
      <c r="B13" s="216" t="s">
        <v>17</v>
      </c>
      <c r="C13" s="42"/>
      <c r="D13" s="202" t="s">
        <v>436</v>
      </c>
      <c r="E13" s="203" t="s">
        <v>437</v>
      </c>
      <c r="G13" s="247" t="s">
        <v>443</v>
      </c>
      <c r="H13" s="248" t="s">
        <v>444</v>
      </c>
      <c r="J13" s="207" t="s">
        <v>195</v>
      </c>
      <c r="M13" s="240" t="str">
        <f t="shared" si="0"/>
        <v>Bayerngas Energy GmbH</v>
      </c>
      <c r="N13" s="219" t="str">
        <f t="shared" si="1"/>
        <v>AT902129</v>
      </c>
    </row>
    <row r="14" spans="1:14" x14ac:dyDescent="0.2">
      <c r="A14" s="215" t="s">
        <v>50</v>
      </c>
      <c r="B14" s="216" t="s">
        <v>60</v>
      </c>
      <c r="C14" s="42"/>
      <c r="D14" s="202" t="s">
        <v>453</v>
      </c>
      <c r="E14" s="203" t="s">
        <v>610</v>
      </c>
      <c r="G14" s="247" t="s">
        <v>445</v>
      </c>
      <c r="H14" s="248" t="s">
        <v>446</v>
      </c>
      <c r="J14" s="207" t="s">
        <v>201</v>
      </c>
      <c r="M14" s="240" t="str">
        <f t="shared" si="0"/>
        <v>Centrex Italia S.p.A.</v>
      </c>
      <c r="N14" s="219" t="str">
        <f t="shared" si="1"/>
        <v>AT902109</v>
      </c>
    </row>
    <row r="15" spans="1:14" x14ac:dyDescent="0.2">
      <c r="A15" s="217" t="s">
        <v>85</v>
      </c>
      <c r="B15" s="204" t="s">
        <v>21</v>
      </c>
      <c r="C15" s="42"/>
      <c r="D15" s="202" t="s">
        <v>89</v>
      </c>
      <c r="E15" s="203" t="s">
        <v>301</v>
      </c>
      <c r="G15" s="247" t="s">
        <v>633</v>
      </c>
      <c r="H15" s="248" t="s">
        <v>634</v>
      </c>
      <c r="J15" s="207" t="s">
        <v>44</v>
      </c>
      <c r="M15" s="240" t="str">
        <f t="shared" si="0"/>
        <v>Danske Commodities A/S</v>
      </c>
      <c r="N15" s="219" t="str">
        <f t="shared" si="1"/>
        <v>AT901859</v>
      </c>
    </row>
    <row r="16" spans="1:14" x14ac:dyDescent="0.2">
      <c r="A16" s="217" t="s">
        <v>245</v>
      </c>
      <c r="B16" s="216" t="s">
        <v>14</v>
      </c>
      <c r="C16" s="42"/>
      <c r="D16" s="202" t="s">
        <v>611</v>
      </c>
      <c r="E16" s="203" t="s">
        <v>612</v>
      </c>
      <c r="G16" s="247" t="s">
        <v>248</v>
      </c>
      <c r="H16" s="248" t="s">
        <v>263</v>
      </c>
      <c r="J16" s="207" t="s">
        <v>202</v>
      </c>
      <c r="M16" s="240" t="str">
        <f t="shared" si="0"/>
        <v>Doppler Gas GmbH</v>
      </c>
      <c r="N16" s="219" t="str">
        <f t="shared" si="1"/>
        <v>AT902229</v>
      </c>
    </row>
    <row r="17" spans="1:14" x14ac:dyDescent="0.2">
      <c r="A17" s="215" t="s">
        <v>51</v>
      </c>
      <c r="B17" s="216" t="s">
        <v>27</v>
      </c>
      <c r="C17" s="42"/>
      <c r="D17" s="202" t="s">
        <v>302</v>
      </c>
      <c r="E17" s="203" t="s">
        <v>303</v>
      </c>
      <c r="G17" s="247" t="s">
        <v>447</v>
      </c>
      <c r="H17" s="248" t="s">
        <v>448</v>
      </c>
      <c r="J17" s="207" t="s">
        <v>45</v>
      </c>
      <c r="M17" s="240" t="str">
        <f t="shared" si="0"/>
        <v>E WIE EINFACH GmbH</v>
      </c>
      <c r="N17" s="219" t="str">
        <f t="shared" si="1"/>
        <v>AT901929</v>
      </c>
    </row>
    <row r="18" spans="1:14" x14ac:dyDescent="0.2">
      <c r="A18" s="215" t="s">
        <v>23</v>
      </c>
      <c r="B18" s="216" t="s">
        <v>22</v>
      </c>
      <c r="C18" s="42"/>
      <c r="D18" s="202" t="s">
        <v>304</v>
      </c>
      <c r="E18" s="203" t="s">
        <v>621</v>
      </c>
      <c r="G18" s="247" t="s">
        <v>449</v>
      </c>
      <c r="H18" s="248" t="s">
        <v>450</v>
      </c>
      <c r="J18" s="207" t="s">
        <v>203</v>
      </c>
      <c r="M18" s="240" t="str">
        <f t="shared" si="0"/>
        <v>easy green energy GmbH &amp; Co KG</v>
      </c>
      <c r="N18" s="219" t="str">
        <f t="shared" si="1"/>
        <v>AT902189</v>
      </c>
    </row>
    <row r="19" spans="1:14" x14ac:dyDescent="0.2">
      <c r="A19" s="215" t="s">
        <v>64</v>
      </c>
      <c r="B19" s="216" t="s">
        <v>24</v>
      </c>
      <c r="C19" s="42"/>
      <c r="D19" s="202" t="s">
        <v>706</v>
      </c>
      <c r="E19" s="203" t="s">
        <v>707</v>
      </c>
      <c r="G19" s="247" t="s">
        <v>675</v>
      </c>
      <c r="H19" s="249" t="s">
        <v>676</v>
      </c>
      <c r="J19" s="207" t="s">
        <v>204</v>
      </c>
      <c r="M19" s="240" t="str">
        <f t="shared" si="0"/>
        <v>easy green energy GmbH &amp; Co KG (Drei Energie)</v>
      </c>
      <c r="N19" s="219" t="str">
        <f t="shared" si="1"/>
        <v>AT902269</v>
      </c>
    </row>
    <row r="20" spans="1:14" x14ac:dyDescent="0.2">
      <c r="A20" s="215" t="s">
        <v>622</v>
      </c>
      <c r="B20" s="216" t="s">
        <v>25</v>
      </c>
      <c r="C20" s="42"/>
      <c r="D20" s="202" t="s">
        <v>705</v>
      </c>
      <c r="E20" s="203" t="s">
        <v>305</v>
      </c>
      <c r="G20" s="247" t="s">
        <v>674</v>
      </c>
      <c r="H20" s="248" t="s">
        <v>264</v>
      </c>
      <c r="J20" s="207" t="s">
        <v>205</v>
      </c>
      <c r="M20" s="240" t="str">
        <f t="shared" si="0"/>
        <v>easy green energy GmbH &amp; Co KG (Unsere Wasserkraft)</v>
      </c>
      <c r="N20" s="219" t="str">
        <f t="shared" si="1"/>
        <v>AT900599</v>
      </c>
    </row>
    <row r="21" spans="1:14" x14ac:dyDescent="0.2">
      <c r="A21" s="215" t="s">
        <v>623</v>
      </c>
      <c r="B21" s="216" t="s">
        <v>13</v>
      </c>
      <c r="C21" s="42"/>
      <c r="D21" s="202" t="s">
        <v>619</v>
      </c>
      <c r="E21" s="203" t="s">
        <v>620</v>
      </c>
      <c r="G21" s="247" t="s">
        <v>436</v>
      </c>
      <c r="H21" s="248" t="s">
        <v>451</v>
      </c>
      <c r="J21" s="207" t="s">
        <v>42</v>
      </c>
      <c r="M21" s="240" t="str">
        <f t="shared" si="0"/>
        <v>easy green energy GmbH &amp; Co KG LIDL</v>
      </c>
      <c r="N21" s="219" t="str">
        <f t="shared" si="1"/>
        <v>AT902179</v>
      </c>
    </row>
    <row r="22" spans="1:14" x14ac:dyDescent="0.2">
      <c r="A22" s="215" t="s">
        <v>75</v>
      </c>
      <c r="B22" s="216" t="s">
        <v>20</v>
      </c>
      <c r="C22" s="42"/>
      <c r="D22" s="202" t="s">
        <v>306</v>
      </c>
      <c r="E22" s="203" t="s">
        <v>307</v>
      </c>
      <c r="G22" s="247" t="s">
        <v>662</v>
      </c>
      <c r="H22" s="248" t="s">
        <v>663</v>
      </c>
      <c r="J22" s="207" t="s">
        <v>206</v>
      </c>
      <c r="M22" s="240" t="str">
        <f t="shared" si="0"/>
        <v>EHA Austria Energie-Handelsgesellschaft mbH</v>
      </c>
      <c r="N22" s="219" t="str">
        <f t="shared" si="1"/>
        <v>AT900769</v>
      </c>
    </row>
    <row r="23" spans="1:14" x14ac:dyDescent="0.2">
      <c r="A23" s="215" t="s">
        <v>88</v>
      </c>
      <c r="B23" s="216" t="s">
        <v>26</v>
      </c>
      <c r="C23" s="42"/>
      <c r="D23" s="202" t="s">
        <v>308</v>
      </c>
      <c r="E23" s="203" t="s">
        <v>309</v>
      </c>
      <c r="G23" s="247" t="s">
        <v>249</v>
      </c>
      <c r="H23" s="248" t="s">
        <v>452</v>
      </c>
      <c r="J23" s="207" t="s">
        <v>39</v>
      </c>
      <c r="M23" s="240" t="str">
        <f t="shared" ref="M23:M40" si="2">IF($D24="","",IF($E$3="Firmenname",D24,E24))</f>
        <v>Elektrizitätswerke Reutte AG</v>
      </c>
      <c r="N23" s="219" t="str">
        <f t="shared" ref="N23:N40" si="3">IF($D24="","",IF($E$3="Firmenname",E24,D24))</f>
        <v>AT544009</v>
      </c>
    </row>
    <row r="24" spans="1:14" x14ac:dyDescent="0.2">
      <c r="A24" s="215" t="s">
        <v>29</v>
      </c>
      <c r="B24" s="216" t="s">
        <v>28</v>
      </c>
      <c r="C24" s="42"/>
      <c r="D24" s="202" t="s">
        <v>640</v>
      </c>
      <c r="E24" s="203" t="s">
        <v>334</v>
      </c>
      <c r="G24" s="247" t="s">
        <v>635</v>
      </c>
      <c r="H24" s="248" t="s">
        <v>636</v>
      </c>
      <c r="J24" s="207" t="s">
        <v>196</v>
      </c>
      <c r="M24" s="240" t="str">
        <f t="shared" si="2"/>
        <v>Energie AG Oberösterreich Trading GmbH</v>
      </c>
      <c r="N24" s="219" t="str">
        <f t="shared" si="3"/>
        <v>AT901009</v>
      </c>
    </row>
    <row r="25" spans="1:14" x14ac:dyDescent="0.2">
      <c r="A25" s="215" t="s">
        <v>52</v>
      </c>
      <c r="B25" s="216" t="s">
        <v>35</v>
      </c>
      <c r="C25" s="42"/>
      <c r="D25" s="202" t="s">
        <v>66</v>
      </c>
      <c r="E25" s="203" t="s">
        <v>312</v>
      </c>
      <c r="G25" s="247" t="s">
        <v>250</v>
      </c>
      <c r="H25" s="248" t="s">
        <v>265</v>
      </c>
      <c r="J25" s="207" t="s">
        <v>40</v>
      </c>
      <c r="M25" s="240" t="str">
        <f t="shared" si="2"/>
        <v>Energie AG Oberösterreich Vertrieb GmbH</v>
      </c>
      <c r="N25" s="219" t="str">
        <f t="shared" si="3"/>
        <v>AT900559</v>
      </c>
    </row>
    <row r="26" spans="1:14" x14ac:dyDescent="0.2">
      <c r="A26" s="215" t="s">
        <v>72</v>
      </c>
      <c r="B26" s="216" t="s">
        <v>32</v>
      </c>
      <c r="C26" s="42"/>
      <c r="D26" s="202" t="s">
        <v>681</v>
      </c>
      <c r="E26" s="203" t="s">
        <v>310</v>
      </c>
      <c r="G26" s="247" t="s">
        <v>453</v>
      </c>
      <c r="H26" s="248" t="s">
        <v>454</v>
      </c>
      <c r="J26" s="207" t="s">
        <v>73</v>
      </c>
      <c r="M26" s="240" t="str">
        <f t="shared" si="2"/>
        <v>Energie AG Oberösterreich Vertrieb GmbH (sigi)</v>
      </c>
      <c r="N26" s="219" t="str">
        <f t="shared" si="3"/>
        <v>AT901179</v>
      </c>
    </row>
    <row r="27" spans="1:14" x14ac:dyDescent="0.2">
      <c r="A27" s="215" t="s">
        <v>34</v>
      </c>
      <c r="B27" s="216" t="s">
        <v>33</v>
      </c>
      <c r="C27" s="42"/>
      <c r="D27" s="202" t="s">
        <v>682</v>
      </c>
      <c r="E27" s="203" t="s">
        <v>311</v>
      </c>
      <c r="G27" s="247" t="s">
        <v>637</v>
      </c>
      <c r="H27" s="248" t="s">
        <v>284</v>
      </c>
      <c r="J27" s="207" t="s">
        <v>43</v>
      </c>
      <c r="M27" s="240" t="str">
        <f t="shared" si="2"/>
        <v>Energie Burgenland Vertrieb GmbH &amp; Co KG</v>
      </c>
      <c r="N27" s="219" t="str">
        <f t="shared" si="3"/>
        <v>AT900519</v>
      </c>
    </row>
    <row r="28" spans="1:14" x14ac:dyDescent="0.2">
      <c r="A28" s="215" t="s">
        <v>31</v>
      </c>
      <c r="B28" s="216" t="s">
        <v>30</v>
      </c>
      <c r="C28" s="42"/>
      <c r="D28" s="202" t="s">
        <v>90</v>
      </c>
      <c r="E28" s="203" t="s">
        <v>313</v>
      </c>
      <c r="G28" s="247" t="s">
        <v>455</v>
      </c>
      <c r="H28" s="248" t="s">
        <v>456</v>
      </c>
      <c r="J28" s="207" t="s">
        <v>207</v>
      </c>
      <c r="M28" s="240" t="str">
        <f t="shared" si="2"/>
        <v>Energie Direct Mineralölhandelsges.m.b.H.</v>
      </c>
      <c r="N28" s="219" t="str">
        <f t="shared" si="3"/>
        <v>AT901959</v>
      </c>
    </row>
    <row r="29" spans="1:14" x14ac:dyDescent="0.2">
      <c r="A29" s="217" t="s">
        <v>48</v>
      </c>
      <c r="B29" s="204" t="s">
        <v>62</v>
      </c>
      <c r="C29" s="42"/>
      <c r="D29" s="202" t="s">
        <v>314</v>
      </c>
      <c r="E29" s="203" t="s">
        <v>315</v>
      </c>
      <c r="G29" s="247" t="s">
        <v>457</v>
      </c>
      <c r="H29" s="248" t="s">
        <v>458</v>
      </c>
      <c r="J29" s="207" t="s">
        <v>208</v>
      </c>
      <c r="M29" s="240" t="str">
        <f t="shared" si="2"/>
        <v>Energie Graz GmbH &amp; Co KG</v>
      </c>
      <c r="N29" s="219" t="str">
        <f t="shared" si="3"/>
        <v>AT900279</v>
      </c>
    </row>
    <row r="30" spans="1:14" x14ac:dyDescent="0.2">
      <c r="A30" s="215" t="s">
        <v>65</v>
      </c>
      <c r="B30" s="216" t="s">
        <v>428</v>
      </c>
      <c r="C30" s="42"/>
      <c r="D30" s="202" t="s">
        <v>16</v>
      </c>
      <c r="E30" s="203" t="s">
        <v>317</v>
      </c>
      <c r="G30" s="247" t="s">
        <v>89</v>
      </c>
      <c r="H30" s="248" t="s">
        <v>266</v>
      </c>
      <c r="J30" s="207" t="s">
        <v>197</v>
      </c>
      <c r="M30" s="240" t="str">
        <f t="shared" si="2"/>
        <v>Energie Klagenfurt GmbH</v>
      </c>
      <c r="N30" s="219" t="str">
        <f t="shared" si="3"/>
        <v>AT900349</v>
      </c>
    </row>
    <row r="31" spans="1:14" x14ac:dyDescent="0.2">
      <c r="A31" s="217" t="s">
        <v>76</v>
      </c>
      <c r="B31" s="204" t="s">
        <v>61</v>
      </c>
      <c r="C31" s="42"/>
      <c r="D31" s="202" t="s">
        <v>18</v>
      </c>
      <c r="E31" s="203" t="s">
        <v>318</v>
      </c>
      <c r="G31" s="247" t="s">
        <v>611</v>
      </c>
      <c r="H31" s="249" t="s">
        <v>612</v>
      </c>
      <c r="J31" s="207" t="s">
        <v>198</v>
      </c>
      <c r="M31" s="240" t="str">
        <f t="shared" si="2"/>
        <v>ENERGIE RIED GmbH</v>
      </c>
      <c r="N31" s="219" t="str">
        <f t="shared" si="3"/>
        <v>AT900529</v>
      </c>
    </row>
    <row r="32" spans="1:14" x14ac:dyDescent="0.2">
      <c r="A32" s="217" t="s">
        <v>79</v>
      </c>
      <c r="B32" s="204" t="s">
        <v>36</v>
      </c>
      <c r="C32" s="42"/>
      <c r="D32" s="202" t="s">
        <v>319</v>
      </c>
      <c r="E32" s="203" t="s">
        <v>320</v>
      </c>
      <c r="G32" s="247" t="s">
        <v>581</v>
      </c>
      <c r="H32" s="248" t="s">
        <v>582</v>
      </c>
      <c r="J32" s="207" t="s">
        <v>41</v>
      </c>
      <c r="M32" s="240" t="str">
        <f t="shared" si="2"/>
        <v>Energie Steiermark Business GmbH</v>
      </c>
      <c r="N32" s="219" t="str">
        <f t="shared" si="3"/>
        <v>AT901729</v>
      </c>
    </row>
    <row r="33" spans="1:14" x14ac:dyDescent="0.2">
      <c r="A33" s="218"/>
      <c r="B33" s="218"/>
      <c r="C33" s="42"/>
      <c r="D33" s="202" t="s">
        <v>86</v>
      </c>
      <c r="E33" s="203" t="s">
        <v>321</v>
      </c>
      <c r="G33" s="247" t="s">
        <v>583</v>
      </c>
      <c r="H33" s="248" t="s">
        <v>267</v>
      </c>
      <c r="J33" s="208"/>
      <c r="M33" s="240" t="str">
        <f t="shared" si="2"/>
        <v>Energie Steiermark Kunden GmbH</v>
      </c>
      <c r="N33" s="219" t="str">
        <f t="shared" si="3"/>
        <v>AT900119</v>
      </c>
    </row>
    <row r="34" spans="1:14" x14ac:dyDescent="0.2">
      <c r="A34" s="218"/>
      <c r="B34" s="218"/>
      <c r="C34" s="42"/>
      <c r="D34" s="202" t="s">
        <v>322</v>
      </c>
      <c r="E34" s="203" t="s">
        <v>323</v>
      </c>
      <c r="G34" s="247" t="s">
        <v>302</v>
      </c>
      <c r="H34" s="248" t="s">
        <v>459</v>
      </c>
      <c r="J34" s="208"/>
      <c r="M34" s="240" t="str">
        <f t="shared" si="2"/>
        <v>Energie Steiermark Natur GmbH</v>
      </c>
      <c r="N34" s="219" t="str">
        <f t="shared" si="3"/>
        <v>AT901889</v>
      </c>
    </row>
    <row r="35" spans="1:14" x14ac:dyDescent="0.2">
      <c r="A35" s="218"/>
      <c r="B35" s="218"/>
      <c r="C35" s="42"/>
      <c r="D35" s="202" t="s">
        <v>324</v>
      </c>
      <c r="E35" s="203" t="s">
        <v>325</v>
      </c>
      <c r="G35" s="247" t="s">
        <v>677</v>
      </c>
      <c r="H35" s="248" t="s">
        <v>678</v>
      </c>
      <c r="J35" s="208"/>
      <c r="M35" s="240" t="str">
        <f t="shared" si="2"/>
        <v>ENERGIEALLIANZ Austria GmbH</v>
      </c>
      <c r="N35" s="219" t="str">
        <f t="shared" si="3"/>
        <v>AT900699</v>
      </c>
    </row>
    <row r="36" spans="1:14" x14ac:dyDescent="0.2">
      <c r="A36" s="218"/>
      <c r="B36" s="218"/>
      <c r="C36" s="42"/>
      <c r="D36" s="202" t="s">
        <v>326</v>
      </c>
      <c r="E36" s="203" t="s">
        <v>327</v>
      </c>
      <c r="G36" s="247" t="s">
        <v>304</v>
      </c>
      <c r="H36" s="249" t="s">
        <v>305</v>
      </c>
      <c r="M36" s="240" t="str">
        <f t="shared" si="2"/>
        <v>Energy Services Handels- und Dienstleistungs GmbH</v>
      </c>
      <c r="N36" s="219" t="str">
        <f t="shared" si="3"/>
        <v>AT900659</v>
      </c>
    </row>
    <row r="37" spans="1:14" x14ac:dyDescent="0.2">
      <c r="A37" s="218"/>
      <c r="B37" s="218"/>
      <c r="C37" s="42"/>
      <c r="D37" s="202" t="s">
        <v>328</v>
      </c>
      <c r="E37" s="203" t="s">
        <v>329</v>
      </c>
      <c r="G37" s="247" t="s">
        <v>638</v>
      </c>
      <c r="H37" s="248" t="s">
        <v>639</v>
      </c>
      <c r="M37" s="240" t="str">
        <f t="shared" si="2"/>
        <v>ENGIE Energie GmbH</v>
      </c>
      <c r="N37" s="219" t="str">
        <f t="shared" si="3"/>
        <v>AT900889</v>
      </c>
    </row>
    <row r="38" spans="1:14" x14ac:dyDescent="0.2">
      <c r="A38" s="218"/>
      <c r="B38" s="218"/>
      <c r="C38" s="42"/>
      <c r="D38" s="202" t="s">
        <v>438</v>
      </c>
      <c r="E38" s="203" t="s">
        <v>345</v>
      </c>
      <c r="G38" s="247" t="s">
        <v>460</v>
      </c>
      <c r="H38" s="248" t="s">
        <v>461</v>
      </c>
      <c r="M38" s="240" t="str">
        <f t="shared" si="2"/>
        <v>ENI S.p.A.</v>
      </c>
      <c r="N38" s="219" t="str">
        <f t="shared" si="3"/>
        <v>AT551079</v>
      </c>
    </row>
    <row r="39" spans="1:14" x14ac:dyDescent="0.2">
      <c r="A39" s="218"/>
      <c r="B39" s="218"/>
      <c r="C39" s="42"/>
      <c r="D39" s="202" t="s">
        <v>330</v>
      </c>
      <c r="E39" s="203" t="s">
        <v>331</v>
      </c>
      <c r="G39" s="247" t="s">
        <v>306</v>
      </c>
      <c r="H39" s="249" t="s">
        <v>307</v>
      </c>
      <c r="M39" s="240" t="str">
        <f t="shared" si="2"/>
        <v>Enstroga GmbH</v>
      </c>
      <c r="N39" s="219" t="str">
        <f t="shared" si="3"/>
        <v>AT902169</v>
      </c>
    </row>
    <row r="40" spans="1:14" x14ac:dyDescent="0.2">
      <c r="A40" s="218"/>
      <c r="B40" s="218"/>
      <c r="C40" s="42"/>
      <c r="D40" s="202" t="s">
        <v>613</v>
      </c>
      <c r="E40" s="203" t="s">
        <v>614</v>
      </c>
      <c r="G40" s="247" t="s">
        <v>308</v>
      </c>
      <c r="H40" s="248" t="s">
        <v>462</v>
      </c>
      <c r="M40" s="240" t="str">
        <f t="shared" si="2"/>
        <v>Envitra Energiehandel Ges.m.b.H</v>
      </c>
      <c r="N40" s="219" t="str">
        <f t="shared" si="3"/>
        <v>AT901909</v>
      </c>
    </row>
    <row r="41" spans="1:14" x14ac:dyDescent="0.2">
      <c r="C41" s="42"/>
      <c r="D41" s="202" t="s">
        <v>439</v>
      </c>
      <c r="E41" s="203" t="s">
        <v>440</v>
      </c>
      <c r="G41" s="247" t="s">
        <v>463</v>
      </c>
      <c r="H41" s="248" t="s">
        <v>464</v>
      </c>
      <c r="M41" s="240" t="str">
        <f>IF($D23="","",IF($E$3="Firmenname",D23,E23))</f>
        <v>EHA Energie-Handels-Gesellschaft mbH &amp; Co. KG</v>
      </c>
      <c r="N41" s="219" t="str">
        <f>IF($D23="","",IF($E$3="Firmenname",E23,D23))</f>
        <v>AT900969</v>
      </c>
    </row>
    <row r="42" spans="1:14" x14ac:dyDescent="0.2">
      <c r="C42" s="42"/>
      <c r="D42" s="202" t="s">
        <v>332</v>
      </c>
      <c r="E42" s="203" t="s">
        <v>333</v>
      </c>
      <c r="G42" s="247" t="s">
        <v>640</v>
      </c>
      <c r="H42" s="248" t="s">
        <v>493</v>
      </c>
      <c r="M42" s="240" t="str">
        <f t="shared" ref="M42:M57" si="4">IF($D42="","",IF($E$3="Firmenname",D42,E42))</f>
        <v>Erdgas Import Salzburg GmbH</v>
      </c>
      <c r="N42" s="219" t="str">
        <f t="shared" ref="N42:N57" si="5">IF($D42="","",IF($E$3="Firmenname",E42,D42))</f>
        <v>AT900619</v>
      </c>
    </row>
    <row r="43" spans="1:14" x14ac:dyDescent="0.2">
      <c r="C43" s="42"/>
      <c r="D43" s="202" t="s">
        <v>67</v>
      </c>
      <c r="E43" s="203" t="s">
        <v>335</v>
      </c>
      <c r="G43" s="247" t="s">
        <v>679</v>
      </c>
      <c r="H43" s="248" t="s">
        <v>680</v>
      </c>
      <c r="M43" s="240" t="str">
        <f t="shared" si="4"/>
        <v>EVN AG</v>
      </c>
      <c r="N43" s="219" t="str">
        <f t="shared" si="5"/>
        <v>AT900439</v>
      </c>
    </row>
    <row r="44" spans="1:14" x14ac:dyDescent="0.2">
      <c r="C44" s="42"/>
      <c r="D44" s="202" t="s">
        <v>68</v>
      </c>
      <c r="E44" s="203" t="s">
        <v>336</v>
      </c>
      <c r="G44" s="247" t="s">
        <v>251</v>
      </c>
      <c r="H44" s="248" t="s">
        <v>268</v>
      </c>
      <c r="M44" s="240" t="str">
        <f t="shared" si="4"/>
        <v>EVN Energievertrieb GmbH &amp; Co KG</v>
      </c>
      <c r="N44" s="219" t="str">
        <f t="shared" si="5"/>
        <v>AT900449</v>
      </c>
    </row>
    <row r="45" spans="1:14" x14ac:dyDescent="0.2">
      <c r="C45" s="42"/>
      <c r="D45" s="202" t="s">
        <v>337</v>
      </c>
      <c r="E45" s="203" t="s">
        <v>338</v>
      </c>
      <c r="G45" s="247" t="s">
        <v>465</v>
      </c>
      <c r="H45" s="248" t="s">
        <v>466</v>
      </c>
      <c r="M45" s="240" t="str">
        <f t="shared" si="4"/>
        <v>eww ag</v>
      </c>
      <c r="N45" s="219" t="str">
        <f t="shared" si="5"/>
        <v>AT900239</v>
      </c>
    </row>
    <row r="46" spans="1:14" x14ac:dyDescent="0.2">
      <c r="C46" s="42"/>
      <c r="D46" s="202" t="s">
        <v>688</v>
      </c>
      <c r="E46" s="203" t="s">
        <v>689</v>
      </c>
      <c r="G46" s="247" t="s">
        <v>467</v>
      </c>
      <c r="H46" s="248" t="s">
        <v>468</v>
      </c>
      <c r="M46" s="240" t="str">
        <f t="shared" si="4"/>
        <v>First Energy AG</v>
      </c>
      <c r="N46" s="219" t="str">
        <f t="shared" si="5"/>
        <v>AT902289</v>
      </c>
    </row>
    <row r="47" spans="1:14" x14ac:dyDescent="0.2">
      <c r="C47" s="42"/>
      <c r="D47" s="202" t="s">
        <v>589</v>
      </c>
      <c r="E47" s="203" t="s">
        <v>590</v>
      </c>
      <c r="G47" s="247" t="s">
        <v>681</v>
      </c>
      <c r="H47" s="248" t="s">
        <v>269</v>
      </c>
      <c r="M47" s="240" t="str">
        <f t="shared" si="4"/>
        <v>Fulminant Energie GmbH</v>
      </c>
      <c r="N47" s="219" t="str">
        <f t="shared" si="5"/>
        <v>AT902199</v>
      </c>
    </row>
    <row r="48" spans="1:14" x14ac:dyDescent="0.2">
      <c r="C48" s="42"/>
      <c r="D48" s="202" t="s">
        <v>591</v>
      </c>
      <c r="E48" s="203" t="s">
        <v>615</v>
      </c>
      <c r="G48" s="247" t="s">
        <v>682</v>
      </c>
      <c r="H48" s="249" t="s">
        <v>311</v>
      </c>
      <c r="M48" s="240" t="str">
        <f t="shared" si="4"/>
        <v>Gas Natural Europe S.A.S.</v>
      </c>
      <c r="N48" s="219" t="str">
        <f t="shared" si="5"/>
        <v>AT902099</v>
      </c>
    </row>
    <row r="49" spans="3:14" x14ac:dyDescent="0.2">
      <c r="C49" s="42"/>
      <c r="D49" s="202" t="s">
        <v>340</v>
      </c>
      <c r="E49" s="203" t="s">
        <v>341</v>
      </c>
      <c r="G49" s="247" t="s">
        <v>66</v>
      </c>
      <c r="H49" s="248" t="s">
        <v>270</v>
      </c>
      <c r="M49" s="240" t="str">
        <f t="shared" si="4"/>
        <v>Gasversorgung Veitsch</v>
      </c>
      <c r="N49" s="219" t="str">
        <f t="shared" si="5"/>
        <v>AT900829</v>
      </c>
    </row>
    <row r="50" spans="3:14" x14ac:dyDescent="0.2">
      <c r="C50" s="42"/>
      <c r="D50" s="202" t="s">
        <v>342</v>
      </c>
      <c r="E50" s="203" t="s">
        <v>343</v>
      </c>
      <c r="G50" s="247" t="s">
        <v>90</v>
      </c>
      <c r="H50" s="248" t="s">
        <v>271</v>
      </c>
      <c r="M50" s="240" t="str">
        <f t="shared" si="4"/>
        <v>Gazprom Austria GmbH</v>
      </c>
      <c r="N50" s="219" t="str">
        <f t="shared" si="5"/>
        <v>AT901389</v>
      </c>
    </row>
    <row r="51" spans="3:14" x14ac:dyDescent="0.2">
      <c r="C51" s="42"/>
      <c r="D51" s="202" t="s">
        <v>69</v>
      </c>
      <c r="E51" s="203" t="s">
        <v>344</v>
      </c>
      <c r="G51" s="247" t="s">
        <v>314</v>
      </c>
      <c r="H51" s="248" t="s">
        <v>469</v>
      </c>
      <c r="M51" s="240" t="str">
        <f t="shared" si="4"/>
        <v>Gazprom Export LLC</v>
      </c>
      <c r="N51" s="219" t="str">
        <f t="shared" si="5"/>
        <v>AT901299</v>
      </c>
    </row>
    <row r="52" spans="3:14" x14ac:dyDescent="0.2">
      <c r="C52" s="42"/>
      <c r="D52" s="202" t="s">
        <v>346</v>
      </c>
      <c r="E52" s="203" t="s">
        <v>347</v>
      </c>
      <c r="G52" s="247" t="s">
        <v>316</v>
      </c>
      <c r="H52" s="248" t="s">
        <v>470</v>
      </c>
      <c r="M52" s="240" t="str">
        <f t="shared" si="4"/>
        <v>GEN-I Vienna GmbH</v>
      </c>
      <c r="N52" s="219" t="str">
        <f t="shared" si="5"/>
        <v>AT901569</v>
      </c>
    </row>
    <row r="53" spans="3:14" x14ac:dyDescent="0.2">
      <c r="C53" s="42"/>
      <c r="D53" s="202" t="s">
        <v>348</v>
      </c>
      <c r="E53" s="203" t="s">
        <v>349</v>
      </c>
      <c r="G53" s="247" t="s">
        <v>18</v>
      </c>
      <c r="H53" s="248" t="s">
        <v>471</v>
      </c>
      <c r="M53" s="240" t="str">
        <f t="shared" si="4"/>
        <v>GEOPLIN d.o.o LJUBLJANA</v>
      </c>
      <c r="N53" s="219" t="str">
        <f t="shared" si="5"/>
        <v>AT901679</v>
      </c>
    </row>
    <row r="54" spans="3:14" x14ac:dyDescent="0.2">
      <c r="C54" s="42"/>
      <c r="D54" s="202" t="s">
        <v>350</v>
      </c>
      <c r="E54" s="203" t="s">
        <v>351</v>
      </c>
      <c r="G54" s="247" t="s">
        <v>319</v>
      </c>
      <c r="H54" s="248" t="s">
        <v>472</v>
      </c>
      <c r="M54" s="240" t="str">
        <f t="shared" si="4"/>
        <v>GETEC ENERGIE AG</v>
      </c>
      <c r="N54" s="219" t="str">
        <f t="shared" si="5"/>
        <v>AT901319</v>
      </c>
    </row>
    <row r="55" spans="3:14" x14ac:dyDescent="0.2">
      <c r="C55" s="42"/>
      <c r="D55" s="202" t="s">
        <v>352</v>
      </c>
      <c r="E55" s="203" t="s">
        <v>353</v>
      </c>
      <c r="G55" s="247" t="s">
        <v>86</v>
      </c>
      <c r="H55" s="248" t="s">
        <v>272</v>
      </c>
      <c r="M55" s="240" t="str">
        <f t="shared" si="4"/>
        <v>goldgas GmbH</v>
      </c>
      <c r="N55" s="219" t="str">
        <f t="shared" si="5"/>
        <v>AT901201</v>
      </c>
    </row>
    <row r="56" spans="3:14" x14ac:dyDescent="0.2">
      <c r="C56" s="42"/>
      <c r="D56" s="202" t="s">
        <v>354</v>
      </c>
      <c r="E56" s="203" t="s">
        <v>355</v>
      </c>
      <c r="G56" s="247" t="s">
        <v>322</v>
      </c>
      <c r="H56" s="249" t="s">
        <v>323</v>
      </c>
      <c r="M56" s="240" t="str">
        <f t="shared" si="4"/>
        <v>Greenhouse Power GmbH</v>
      </c>
      <c r="N56" s="219" t="str">
        <f t="shared" si="5"/>
        <v>AT901229</v>
      </c>
    </row>
    <row r="57" spans="3:14" x14ac:dyDescent="0.2">
      <c r="C57" s="42"/>
      <c r="D57" s="202" t="s">
        <v>356</v>
      </c>
      <c r="E57" s="203" t="s">
        <v>357</v>
      </c>
      <c r="G57" s="247" t="s">
        <v>324</v>
      </c>
      <c r="H57" s="249" t="s">
        <v>325</v>
      </c>
      <c r="M57" s="240" t="str">
        <f t="shared" si="4"/>
        <v>Grünwelt Energie GmbH</v>
      </c>
      <c r="N57" s="219" t="str">
        <f t="shared" si="5"/>
        <v>AT902009</v>
      </c>
    </row>
    <row r="58" spans="3:14" x14ac:dyDescent="0.2">
      <c r="C58" s="42"/>
      <c r="D58" s="202" t="s">
        <v>358</v>
      </c>
      <c r="E58" s="203" t="s">
        <v>359</v>
      </c>
      <c r="G58" s="247" t="s">
        <v>326</v>
      </c>
      <c r="H58" s="248" t="s">
        <v>473</v>
      </c>
      <c r="M58" s="240" t="str">
        <f>IF($D59="","",IF($E$3="Firmenname",D59,E59))</f>
        <v>illwerke vkw AG</v>
      </c>
      <c r="N58" s="219" t="str">
        <f>IF($D59="","",IF($E$3="Firmenname",E59,D59))</f>
        <v>AT642019</v>
      </c>
    </row>
    <row r="59" spans="3:14" x14ac:dyDescent="0.2">
      <c r="C59" s="42"/>
      <c r="D59" s="202" t="s">
        <v>648</v>
      </c>
      <c r="E59" s="203" t="s">
        <v>422</v>
      </c>
      <c r="G59" s="247" t="s">
        <v>328</v>
      </c>
      <c r="H59" s="248" t="s">
        <v>474</v>
      </c>
      <c r="M59" s="240" t="str">
        <f>IF($D61="","",IF($E$3="Firmenname",D61,E61))</f>
        <v>KELAG - Kärntner Elektrizitäts-AG</v>
      </c>
      <c r="N59" s="219" t="str">
        <f>IF($D61="","",IF($E$3="Firmenname",E61,D61))</f>
        <v>AT900089</v>
      </c>
    </row>
    <row r="60" spans="3:14" x14ac:dyDescent="0.2">
      <c r="C60" s="42"/>
      <c r="D60" s="202" t="s">
        <v>360</v>
      </c>
      <c r="E60" s="203" t="s">
        <v>361</v>
      </c>
      <c r="G60" s="247" t="s">
        <v>584</v>
      </c>
      <c r="H60" s="248" t="s">
        <v>585</v>
      </c>
      <c r="M60" s="240" t="str">
        <f>IF($D60="","",IF($E$3="Firmenname",D60,E60))</f>
        <v>KEHAG Energiehandel GmbH</v>
      </c>
      <c r="N60" s="219" t="str">
        <f>IF($D60="","",IF($E$3="Firmenname",E60,D60))</f>
        <v>AT902059</v>
      </c>
    </row>
    <row r="61" spans="3:14" x14ac:dyDescent="0.2">
      <c r="C61" s="42"/>
      <c r="D61" s="202" t="s">
        <v>362</v>
      </c>
      <c r="E61" s="203" t="s">
        <v>363</v>
      </c>
      <c r="G61" s="247" t="s">
        <v>438</v>
      </c>
      <c r="H61" s="248" t="s">
        <v>475</v>
      </c>
      <c r="M61" s="240" t="str">
        <f t="shared" ref="M61:M98" si="6">IF($D62="","",IF($E$3="Firmenname",D62,E62))</f>
        <v>KELAG Energie &amp; Wärme GmbH</v>
      </c>
      <c r="N61" s="219" t="str">
        <f t="shared" ref="N61:N98" si="7">IF($D62="","",IF($E$3="Firmenname",E62,D62))</f>
        <v>AT902209</v>
      </c>
    </row>
    <row r="62" spans="3:14" x14ac:dyDescent="0.2">
      <c r="C62" s="42"/>
      <c r="D62" s="202" t="s">
        <v>596</v>
      </c>
      <c r="E62" s="203" t="s">
        <v>597</v>
      </c>
      <c r="G62" s="247" t="s">
        <v>476</v>
      </c>
      <c r="H62" s="248" t="s">
        <v>477</v>
      </c>
      <c r="M62" s="240" t="str">
        <f t="shared" si="6"/>
        <v>LCG Energy GmbH</v>
      </c>
      <c r="N62" s="219" t="str">
        <f t="shared" si="7"/>
        <v>AT901989</v>
      </c>
    </row>
    <row r="63" spans="3:14" x14ac:dyDescent="0.2">
      <c r="C63" s="42"/>
      <c r="D63" s="202" t="s">
        <v>364</v>
      </c>
      <c r="E63" s="203" t="s">
        <v>365</v>
      </c>
      <c r="G63" s="247" t="s">
        <v>478</v>
      </c>
      <c r="H63" s="248" t="s">
        <v>479</v>
      </c>
      <c r="M63" s="240" t="str">
        <f t="shared" si="6"/>
        <v>Leu Energie Austria GmbH</v>
      </c>
      <c r="N63" s="219" t="str">
        <f t="shared" si="7"/>
        <v>AT901809</v>
      </c>
    </row>
    <row r="64" spans="3:14" x14ac:dyDescent="0.2">
      <c r="C64" s="42"/>
      <c r="D64" s="202" t="s">
        <v>366</v>
      </c>
      <c r="E64" s="203" t="s">
        <v>367</v>
      </c>
      <c r="G64" s="247" t="s">
        <v>480</v>
      </c>
      <c r="H64" s="248" t="s">
        <v>481</v>
      </c>
      <c r="M64" s="240" t="str">
        <f t="shared" si="6"/>
        <v>LINZ GAS VERTRIEB GMBH &amp; CO KG</v>
      </c>
      <c r="N64" s="219" t="str">
        <f t="shared" si="7"/>
        <v>AT900429</v>
      </c>
    </row>
    <row r="65" spans="3:14" x14ac:dyDescent="0.2">
      <c r="C65" s="42"/>
      <c r="D65" s="202" t="s">
        <v>368</v>
      </c>
      <c r="E65" s="203" t="s">
        <v>369</v>
      </c>
      <c r="G65" s="247" t="s">
        <v>252</v>
      </c>
      <c r="H65" s="248" t="s">
        <v>273</v>
      </c>
      <c r="M65" s="240" t="str">
        <f t="shared" si="6"/>
        <v>LINZ STROM GAS WÄRME GmbH</v>
      </c>
      <c r="N65" s="219" t="str">
        <f t="shared" si="7"/>
        <v>AT900989</v>
      </c>
    </row>
    <row r="66" spans="3:14" x14ac:dyDescent="0.2">
      <c r="C66" s="42"/>
      <c r="D66" s="202" t="s">
        <v>600</v>
      </c>
      <c r="E66" s="203" t="s">
        <v>370</v>
      </c>
      <c r="G66" s="247" t="s">
        <v>586</v>
      </c>
      <c r="H66" s="248" t="s">
        <v>587</v>
      </c>
      <c r="M66" s="240" t="str">
        <f t="shared" si="6"/>
        <v>MAINGAU Energie GmbH</v>
      </c>
      <c r="N66" s="219" t="str">
        <f t="shared" si="7"/>
        <v>AT901979</v>
      </c>
    </row>
    <row r="67" spans="3:14" x14ac:dyDescent="0.2">
      <c r="C67" s="42"/>
      <c r="D67" s="202" t="s">
        <v>371</v>
      </c>
      <c r="E67" s="203" t="s">
        <v>372</v>
      </c>
      <c r="G67" s="247" t="s">
        <v>482</v>
      </c>
      <c r="H67" s="248" t="s">
        <v>483</v>
      </c>
      <c r="M67" s="240" t="str">
        <f t="shared" si="6"/>
        <v>MAXENERGY Austria Handels GmbH</v>
      </c>
      <c r="N67" s="219" t="str">
        <f t="shared" si="7"/>
        <v>AT901739</v>
      </c>
    </row>
    <row r="68" spans="3:14" x14ac:dyDescent="0.2">
      <c r="C68" s="42"/>
      <c r="D68" s="202" t="s">
        <v>373</v>
      </c>
      <c r="E68" s="203" t="s">
        <v>374</v>
      </c>
      <c r="G68" s="247" t="s">
        <v>484</v>
      </c>
      <c r="H68" s="248" t="s">
        <v>485</v>
      </c>
      <c r="M68" s="240" t="str">
        <f t="shared" si="6"/>
        <v>McGas GmbH</v>
      </c>
      <c r="N68" s="219" t="str">
        <f t="shared" si="7"/>
        <v>AT901969</v>
      </c>
    </row>
    <row r="69" spans="3:14" x14ac:dyDescent="0.2">
      <c r="C69" s="42"/>
      <c r="D69" s="202" t="s">
        <v>375</v>
      </c>
      <c r="E69" s="203" t="s">
        <v>376</v>
      </c>
      <c r="G69" s="247" t="s">
        <v>588</v>
      </c>
      <c r="H69" s="248" t="s">
        <v>291</v>
      </c>
      <c r="M69" s="240" t="str">
        <f t="shared" si="6"/>
        <v>MFGK Austria GmbH</v>
      </c>
      <c r="N69" s="219" t="str">
        <f t="shared" si="7"/>
        <v>AT902149</v>
      </c>
    </row>
    <row r="70" spans="3:14" x14ac:dyDescent="0.2">
      <c r="C70" s="42"/>
      <c r="D70" s="202" t="s">
        <v>526</v>
      </c>
      <c r="E70" s="203" t="s">
        <v>616</v>
      </c>
      <c r="G70" s="247" t="s">
        <v>332</v>
      </c>
      <c r="H70" s="248" t="s">
        <v>486</v>
      </c>
      <c r="M70" s="240" t="str">
        <f t="shared" si="6"/>
        <v>MONTANA Energie Handel AT GmbH</v>
      </c>
      <c r="N70" s="219" t="str">
        <f t="shared" si="7"/>
        <v>AT901419</v>
      </c>
    </row>
    <row r="71" spans="3:14" x14ac:dyDescent="0.2">
      <c r="C71" s="42"/>
      <c r="D71" s="202" t="s">
        <v>377</v>
      </c>
      <c r="E71" s="203" t="s">
        <v>378</v>
      </c>
      <c r="G71" s="247" t="s">
        <v>683</v>
      </c>
      <c r="H71" s="248" t="s">
        <v>684</v>
      </c>
      <c r="M71" s="240" t="str">
        <f t="shared" si="6"/>
        <v>MyElectric Energievertriebs- und -dienstleistungs GmbH</v>
      </c>
      <c r="N71" s="219" t="str">
        <f t="shared" si="7"/>
        <v>AT900209</v>
      </c>
    </row>
    <row r="72" spans="3:14" x14ac:dyDescent="0.2">
      <c r="C72" s="42"/>
      <c r="D72" s="202" t="s">
        <v>379</v>
      </c>
      <c r="E72" s="203" t="s">
        <v>380</v>
      </c>
      <c r="G72" s="247" t="s">
        <v>685</v>
      </c>
      <c r="H72" s="248" t="s">
        <v>686</v>
      </c>
      <c r="M72" s="240" t="str">
        <f t="shared" si="6"/>
        <v>natGAS Aktiengesellschaft</v>
      </c>
      <c r="N72" s="219" t="str">
        <f t="shared" si="7"/>
        <v>AT901489</v>
      </c>
    </row>
    <row r="73" spans="3:14" x14ac:dyDescent="0.2">
      <c r="C73" s="42"/>
      <c r="D73" s="202" t="s">
        <v>381</v>
      </c>
      <c r="E73" s="203" t="s">
        <v>382</v>
      </c>
      <c r="G73" s="247" t="s">
        <v>487</v>
      </c>
      <c r="H73" s="248" t="s">
        <v>488</v>
      </c>
      <c r="M73" s="240" t="str">
        <f t="shared" si="6"/>
        <v>oekostrom GmbH für Vertrieb, Planung und Energiedienstleistungen</v>
      </c>
      <c r="N73" s="219" t="str">
        <f t="shared" si="7"/>
        <v>AT901999</v>
      </c>
    </row>
    <row r="74" spans="3:14" x14ac:dyDescent="0.2">
      <c r="C74" s="42"/>
      <c r="D74" s="202" t="s">
        <v>383</v>
      </c>
      <c r="E74" s="203" t="s">
        <v>384</v>
      </c>
      <c r="G74" s="247" t="s">
        <v>489</v>
      </c>
      <c r="H74" s="248" t="s">
        <v>490</v>
      </c>
      <c r="M74" s="240" t="str">
        <f t="shared" si="6"/>
        <v>OMV Gas Marketing &amp; Trading GmbH</v>
      </c>
      <c r="N74" s="219" t="str">
        <f t="shared" si="7"/>
        <v>AT900029</v>
      </c>
    </row>
    <row r="75" spans="3:14" x14ac:dyDescent="0.2">
      <c r="C75" s="42"/>
      <c r="D75" s="202" t="s">
        <v>244</v>
      </c>
      <c r="E75" s="203" t="s">
        <v>385</v>
      </c>
      <c r="G75" s="247" t="s">
        <v>641</v>
      </c>
      <c r="H75" s="248" t="s">
        <v>642</v>
      </c>
      <c r="M75" s="240" t="str">
        <f t="shared" si="6"/>
        <v>PST Europe Sales GmbH</v>
      </c>
      <c r="N75" s="219" t="str">
        <f t="shared" si="7"/>
        <v>AT901599</v>
      </c>
    </row>
    <row r="76" spans="3:14" x14ac:dyDescent="0.2">
      <c r="C76" s="42"/>
      <c r="D76" s="202" t="s">
        <v>386</v>
      </c>
      <c r="E76" s="203" t="s">
        <v>387</v>
      </c>
      <c r="G76" s="247" t="s">
        <v>491</v>
      </c>
      <c r="H76" s="248" t="s">
        <v>492</v>
      </c>
      <c r="M76" s="240" t="str">
        <f t="shared" si="6"/>
        <v>RAG Austria AG</v>
      </c>
      <c r="N76" s="219" t="str">
        <f t="shared" si="7"/>
        <v>AT900269</v>
      </c>
    </row>
    <row r="77" spans="3:14" x14ac:dyDescent="0.2">
      <c r="C77" s="42"/>
      <c r="D77" s="202" t="s">
        <v>606</v>
      </c>
      <c r="E77" s="203" t="s">
        <v>392</v>
      </c>
      <c r="G77" s="247" t="s">
        <v>67</v>
      </c>
      <c r="H77" s="248" t="s">
        <v>274</v>
      </c>
      <c r="M77" s="240" t="str">
        <f t="shared" si="6"/>
        <v>redgas GmbH</v>
      </c>
      <c r="N77" s="219" t="str">
        <f t="shared" si="7"/>
        <v>AT901539</v>
      </c>
    </row>
    <row r="78" spans="3:14" x14ac:dyDescent="0.2">
      <c r="C78" s="42"/>
      <c r="D78" s="202" t="s">
        <v>388</v>
      </c>
      <c r="E78" s="203" t="s">
        <v>389</v>
      </c>
      <c r="G78" s="247" t="s">
        <v>68</v>
      </c>
      <c r="H78" s="248" t="s">
        <v>275</v>
      </c>
      <c r="M78" s="240" t="str">
        <f t="shared" si="6"/>
        <v>RhönEnergie Fulda GmbH</v>
      </c>
      <c r="N78" s="219" t="str">
        <f t="shared" si="7"/>
        <v>AT902069</v>
      </c>
    </row>
    <row r="79" spans="3:14" x14ac:dyDescent="0.2">
      <c r="C79" s="42"/>
      <c r="D79" s="202" t="s">
        <v>390</v>
      </c>
      <c r="E79" s="203" t="s">
        <v>391</v>
      </c>
      <c r="G79" s="247" t="s">
        <v>337</v>
      </c>
      <c r="H79" s="248" t="s">
        <v>494</v>
      </c>
      <c r="M79" s="240" t="str">
        <f t="shared" si="6"/>
        <v>RWE Supply &amp; Trading GmbH</v>
      </c>
      <c r="N79" s="219" t="str">
        <f t="shared" si="7"/>
        <v>AT901529</v>
      </c>
    </row>
    <row r="80" spans="3:14" x14ac:dyDescent="0.2">
      <c r="C80" s="42"/>
      <c r="D80" s="202" t="s">
        <v>70</v>
      </c>
      <c r="E80" s="203" t="s">
        <v>393</v>
      </c>
      <c r="G80" s="247" t="s">
        <v>643</v>
      </c>
      <c r="H80" s="248" t="s">
        <v>687</v>
      </c>
      <c r="M80" s="240" t="str">
        <f t="shared" si="6"/>
        <v>Salzburg AG für Energie, Verkehr und Telekommunikation</v>
      </c>
      <c r="N80" s="219" t="str">
        <f t="shared" si="7"/>
        <v>AT900199</v>
      </c>
    </row>
    <row r="81" spans="3:14" x14ac:dyDescent="0.2">
      <c r="C81" s="42"/>
      <c r="D81" s="202" t="s">
        <v>71</v>
      </c>
      <c r="E81" s="203" t="s">
        <v>394</v>
      </c>
      <c r="G81" s="247" t="s">
        <v>688</v>
      </c>
      <c r="H81" s="249" t="s">
        <v>689</v>
      </c>
      <c r="M81" s="240" t="str">
        <f t="shared" si="6"/>
        <v>Schlaustrom GmbH</v>
      </c>
      <c r="N81" s="219" t="str">
        <f t="shared" si="7"/>
        <v>AT901349</v>
      </c>
    </row>
    <row r="82" spans="3:14" x14ac:dyDescent="0.2">
      <c r="C82" s="42"/>
      <c r="D82" s="202" t="s">
        <v>395</v>
      </c>
      <c r="E82" s="203" t="s">
        <v>396</v>
      </c>
      <c r="G82" s="247" t="s">
        <v>644</v>
      </c>
      <c r="H82" s="248" t="s">
        <v>645</v>
      </c>
      <c r="M82" s="240" t="str">
        <f t="shared" si="6"/>
        <v>Spotty Smart Energy Partner GmbH</v>
      </c>
      <c r="N82" s="219" t="str">
        <f t="shared" si="7"/>
        <v>AT902279</v>
      </c>
    </row>
    <row r="83" spans="3:14" x14ac:dyDescent="0.2">
      <c r="C83" s="42"/>
      <c r="D83" s="202" t="s">
        <v>629</v>
      </c>
      <c r="E83" s="203" t="s">
        <v>630</v>
      </c>
      <c r="G83" s="247" t="s">
        <v>589</v>
      </c>
      <c r="H83" s="249" t="s">
        <v>590</v>
      </c>
      <c r="M83" s="240" t="str">
        <f t="shared" si="6"/>
        <v>Stadtbetriebe Steyr GmbH</v>
      </c>
      <c r="N83" s="219" t="str">
        <f t="shared" si="7"/>
        <v>AT900509</v>
      </c>
    </row>
    <row r="84" spans="3:14" x14ac:dyDescent="0.2">
      <c r="C84" s="42"/>
      <c r="D84" s="202" t="s">
        <v>52</v>
      </c>
      <c r="E84" s="203" t="s">
        <v>397</v>
      </c>
      <c r="G84" s="247" t="s">
        <v>51</v>
      </c>
      <c r="H84" s="248" t="s">
        <v>495</v>
      </c>
      <c r="M84" s="240" t="str">
        <f t="shared" si="6"/>
        <v>Stadtwerke Augsburg Energie GmbH</v>
      </c>
      <c r="N84" s="219" t="str">
        <f t="shared" si="7"/>
        <v>AT902249</v>
      </c>
    </row>
    <row r="85" spans="3:14" x14ac:dyDescent="0.2">
      <c r="C85" s="42"/>
      <c r="D85" s="202" t="s">
        <v>631</v>
      </c>
      <c r="E85" s="203" t="s">
        <v>632</v>
      </c>
      <c r="G85" s="247" t="s">
        <v>591</v>
      </c>
      <c r="H85" s="248" t="s">
        <v>592</v>
      </c>
      <c r="M85" s="240" t="str">
        <f t="shared" si="6"/>
        <v>Stadtwerke Bietigheim-Bissingen GmbH</v>
      </c>
      <c r="N85" s="219" t="str">
        <f t="shared" si="7"/>
        <v>AT901759</v>
      </c>
    </row>
    <row r="86" spans="3:14" x14ac:dyDescent="0.2">
      <c r="C86" s="42"/>
      <c r="D86" s="202" t="s">
        <v>398</v>
      </c>
      <c r="E86" s="203" t="s">
        <v>399</v>
      </c>
      <c r="G86" s="247" t="s">
        <v>339</v>
      </c>
      <c r="H86" s="248" t="s">
        <v>496</v>
      </c>
      <c r="M86" s="240" t="str">
        <f t="shared" si="6"/>
        <v>Stadtwerke Bregenz GmbH</v>
      </c>
      <c r="N86" s="219" t="str">
        <f t="shared" si="7"/>
        <v>AT645019</v>
      </c>
    </row>
    <row r="87" spans="3:14" x14ac:dyDescent="0.2">
      <c r="C87" s="42"/>
      <c r="D87" s="202" t="s">
        <v>72</v>
      </c>
      <c r="E87" s="203" t="s">
        <v>400</v>
      </c>
      <c r="G87" s="247" t="s">
        <v>340</v>
      </c>
      <c r="H87" s="248" t="s">
        <v>497</v>
      </c>
      <c r="M87" s="240" t="str">
        <f t="shared" si="6"/>
        <v>Stadtwerke Kapfenberg GmbH</v>
      </c>
      <c r="N87" s="219" t="str">
        <f t="shared" si="7"/>
        <v>AT900389</v>
      </c>
    </row>
    <row r="88" spans="3:14" x14ac:dyDescent="0.2">
      <c r="C88" s="42"/>
      <c r="D88" s="202" t="s">
        <v>34</v>
      </c>
      <c r="E88" s="203" t="s">
        <v>401</v>
      </c>
      <c r="G88" s="247" t="s">
        <v>342</v>
      </c>
      <c r="H88" s="248" t="s">
        <v>498</v>
      </c>
      <c r="M88" s="240" t="str">
        <f t="shared" si="6"/>
        <v>Stadtwerke Klagenfurt AG</v>
      </c>
      <c r="N88" s="219" t="str">
        <f t="shared" si="7"/>
        <v>AT902299</v>
      </c>
    </row>
    <row r="89" spans="3:14" x14ac:dyDescent="0.2">
      <c r="C89" s="42"/>
      <c r="D89" s="202" t="s">
        <v>697</v>
      </c>
      <c r="E89" s="203" t="s">
        <v>698</v>
      </c>
      <c r="G89" s="247" t="s">
        <v>69</v>
      </c>
      <c r="H89" s="248" t="s">
        <v>276</v>
      </c>
      <c r="M89" s="240" t="str">
        <f t="shared" si="6"/>
        <v>Stadtwerke Leoben</v>
      </c>
      <c r="N89" s="219" t="str">
        <f t="shared" si="7"/>
        <v>AT900299</v>
      </c>
    </row>
    <row r="90" spans="3:14" x14ac:dyDescent="0.2">
      <c r="C90" s="42"/>
      <c r="D90" s="202" t="s">
        <v>31</v>
      </c>
      <c r="E90" s="203" t="s">
        <v>402</v>
      </c>
      <c r="G90" s="247" t="s">
        <v>593</v>
      </c>
      <c r="H90" s="248" t="s">
        <v>618</v>
      </c>
      <c r="M90" s="240" t="str">
        <f t="shared" si="6"/>
        <v>Sturm Energie GmbH</v>
      </c>
      <c r="N90" s="219" t="str">
        <f t="shared" si="7"/>
        <v>AT901919</v>
      </c>
    </row>
    <row r="91" spans="3:14" x14ac:dyDescent="0.2">
      <c r="C91" s="42"/>
      <c r="D91" s="202" t="s">
        <v>403</v>
      </c>
      <c r="E91" s="203" t="s">
        <v>404</v>
      </c>
      <c r="G91" s="247" t="s">
        <v>646</v>
      </c>
      <c r="H91" s="248" t="s">
        <v>647</v>
      </c>
      <c r="M91" s="240" t="str">
        <f t="shared" si="6"/>
        <v>SWITCH Energievertriebsgesellschaft mbH</v>
      </c>
      <c r="N91" s="219" t="str">
        <f t="shared" si="7"/>
        <v>AT900719</v>
      </c>
    </row>
    <row r="92" spans="3:14" x14ac:dyDescent="0.2">
      <c r="C92" s="42"/>
      <c r="D92" s="202" t="s">
        <v>405</v>
      </c>
      <c r="E92" s="203" t="s">
        <v>406</v>
      </c>
      <c r="G92" s="247" t="s">
        <v>346</v>
      </c>
      <c r="H92" s="248" t="s">
        <v>499</v>
      </c>
      <c r="M92" s="240" t="str">
        <f t="shared" si="6"/>
        <v>TERAWATT International Stromhandelsgesellschaft m.b.H</v>
      </c>
      <c r="N92" s="219" t="str">
        <f t="shared" si="7"/>
        <v>AT901169</v>
      </c>
    </row>
    <row r="93" spans="3:14" x14ac:dyDescent="0.2">
      <c r="C93" s="42"/>
      <c r="D93" s="202" t="s">
        <v>407</v>
      </c>
      <c r="E93" s="203" t="s">
        <v>408</v>
      </c>
      <c r="G93" s="247" t="s">
        <v>500</v>
      </c>
      <c r="H93" s="248" t="s">
        <v>501</v>
      </c>
      <c r="M93" s="240" t="str">
        <f t="shared" si="6"/>
        <v>TIGAS Erdgas Tirol GmbH</v>
      </c>
      <c r="N93" s="219" t="str">
        <f t="shared" si="7"/>
        <v>AT541009</v>
      </c>
    </row>
    <row r="94" spans="3:14" x14ac:dyDescent="0.2">
      <c r="C94" s="42"/>
      <c r="D94" s="202" t="s">
        <v>48</v>
      </c>
      <c r="E94" s="203" t="s">
        <v>409</v>
      </c>
      <c r="G94" s="247" t="s">
        <v>348</v>
      </c>
      <c r="H94" s="248" t="s">
        <v>277</v>
      </c>
      <c r="M94" s="240" t="str">
        <f t="shared" si="6"/>
        <v>TopEnergy Service GmbH</v>
      </c>
      <c r="N94" s="219" t="str">
        <f t="shared" si="7"/>
        <v>AT901939</v>
      </c>
    </row>
    <row r="95" spans="3:14" x14ac:dyDescent="0.2">
      <c r="C95" s="42"/>
      <c r="D95" s="202" t="s">
        <v>410</v>
      </c>
      <c r="E95" s="203" t="s">
        <v>411</v>
      </c>
      <c r="G95" s="247" t="s">
        <v>703</v>
      </c>
      <c r="H95" s="248" t="s">
        <v>502</v>
      </c>
      <c r="M95" s="240" t="str">
        <f t="shared" si="6"/>
        <v>Verbund AG</v>
      </c>
      <c r="N95" s="219" t="str">
        <f t="shared" si="7"/>
        <v>AT901789</v>
      </c>
    </row>
    <row r="96" spans="3:14" x14ac:dyDescent="0.2">
      <c r="C96" s="42"/>
      <c r="D96" s="202" t="s">
        <v>412</v>
      </c>
      <c r="E96" s="203" t="s">
        <v>413</v>
      </c>
      <c r="G96" s="247" t="s">
        <v>503</v>
      </c>
      <c r="H96" s="248" t="s">
        <v>504</v>
      </c>
      <c r="M96" s="240" t="str">
        <f t="shared" si="6"/>
        <v>VERBUND Energy4Business GmbH</v>
      </c>
      <c r="N96" s="219" t="str">
        <f t="shared" si="7"/>
        <v>AT901139</v>
      </c>
    </row>
    <row r="97" spans="3:14" x14ac:dyDescent="0.2">
      <c r="C97" s="42"/>
      <c r="D97" s="202" t="s">
        <v>699</v>
      </c>
      <c r="E97" s="203" t="s">
        <v>416</v>
      </c>
      <c r="G97" s="247" t="s">
        <v>352</v>
      </c>
      <c r="H97" s="248" t="s">
        <v>505</v>
      </c>
      <c r="M97" s="240" t="str">
        <f t="shared" si="6"/>
        <v>Verbund Thermal Power Gmbh &amp; Co KG</v>
      </c>
      <c r="N97" s="219" t="str">
        <f t="shared" si="7"/>
        <v>AT901279</v>
      </c>
    </row>
    <row r="98" spans="3:14" x14ac:dyDescent="0.2">
      <c r="C98" s="42"/>
      <c r="D98" s="202" t="s">
        <v>617</v>
      </c>
      <c r="E98" s="203" t="s">
        <v>415</v>
      </c>
      <c r="G98" s="247" t="s">
        <v>354</v>
      </c>
      <c r="H98" s="248" t="s">
        <v>506</v>
      </c>
      <c r="M98" s="240" t="str">
        <f t="shared" si="6"/>
        <v>VNG Austria GmbH</v>
      </c>
      <c r="N98" s="219" t="str">
        <f t="shared" si="7"/>
        <v>AT901189</v>
      </c>
    </row>
    <row r="99" spans="3:14" x14ac:dyDescent="0.2">
      <c r="C99" s="42"/>
      <c r="D99" s="202" t="s">
        <v>418</v>
      </c>
      <c r="E99" s="203" t="s">
        <v>419</v>
      </c>
      <c r="G99" s="247" t="s">
        <v>356</v>
      </c>
      <c r="H99" s="248" t="s">
        <v>507</v>
      </c>
      <c r="M99" s="240" t="str">
        <f>IF($D58="","",IF($E$3="Firmenname",D58,E58))</f>
        <v>Gutmann GmbH</v>
      </c>
      <c r="N99" s="219" t="str">
        <f>IF($D58="","",IF($E$3="Firmenname",E58,D58))</f>
        <v>AT901649</v>
      </c>
    </row>
    <row r="100" spans="3:14" x14ac:dyDescent="0.2">
      <c r="C100" s="42"/>
      <c r="D100" s="202" t="s">
        <v>420</v>
      </c>
      <c r="E100" s="203" t="s">
        <v>421</v>
      </c>
      <c r="G100" s="247" t="s">
        <v>253</v>
      </c>
      <c r="H100" s="248" t="s">
        <v>278</v>
      </c>
      <c r="M100" s="240" t="str">
        <f t="shared" ref="M100:M120" si="8">IF($D100="","",IF($E$3="Firmenname",D100,E100))</f>
        <v>voestalpine Rohstoffbeschaffungs GmbH</v>
      </c>
      <c r="N100" s="219" t="str">
        <f t="shared" ref="N100:N120" si="9">IF($D100="","",IF($E$3="Firmenname",E100,D100))</f>
        <v>AT901479</v>
      </c>
    </row>
    <row r="101" spans="3:14" x14ac:dyDescent="0.2">
      <c r="C101" s="42"/>
      <c r="D101" s="202" t="s">
        <v>87</v>
      </c>
      <c r="E101" s="203" t="s">
        <v>423</v>
      </c>
      <c r="G101" s="247" t="s">
        <v>358</v>
      </c>
      <c r="H101" s="248" t="s">
        <v>508</v>
      </c>
      <c r="M101" s="240" t="str">
        <f t="shared" si="8"/>
        <v>Wien Energie GmbH</v>
      </c>
      <c r="N101" s="219" t="str">
        <f t="shared" si="9"/>
        <v>AT901519</v>
      </c>
    </row>
    <row r="102" spans="3:14" x14ac:dyDescent="0.2">
      <c r="C102" s="42"/>
      <c r="D102" s="202" t="s">
        <v>424</v>
      </c>
      <c r="E102" s="203" t="s">
        <v>425</v>
      </c>
      <c r="G102" s="247" t="s">
        <v>509</v>
      </c>
      <c r="H102" s="248" t="s">
        <v>510</v>
      </c>
      <c r="M102" s="240" t="str">
        <f t="shared" si="8"/>
        <v>WIEN ENERGIE Vertrieb GmbH &amp; Co KG</v>
      </c>
      <c r="N102" s="219" t="str">
        <f t="shared" si="9"/>
        <v>AT900379</v>
      </c>
    </row>
    <row r="103" spans="3:14" x14ac:dyDescent="0.2">
      <c r="C103" s="42"/>
      <c r="D103" s="202" t="s">
        <v>74</v>
      </c>
      <c r="E103" s="203" t="s">
        <v>426</v>
      </c>
      <c r="G103" s="249" t="s">
        <v>511</v>
      </c>
      <c r="H103" s="248" t="s">
        <v>512</v>
      </c>
      <c r="M103" s="240" t="str">
        <f t="shared" si="8"/>
        <v>WINGAS GmbH</v>
      </c>
      <c r="N103" s="219" t="str">
        <f t="shared" si="9"/>
        <v>AT900639</v>
      </c>
    </row>
    <row r="104" spans="3:14" x14ac:dyDescent="0.2">
      <c r="C104" s="42"/>
      <c r="D104" s="202" t="s">
        <v>427</v>
      </c>
      <c r="E104" s="202" t="s">
        <v>427</v>
      </c>
      <c r="G104" s="247" t="s">
        <v>648</v>
      </c>
      <c r="H104" s="248" t="s">
        <v>576</v>
      </c>
      <c r="M104" s="240" t="str">
        <f t="shared" si="8"/>
        <v/>
      </c>
      <c r="N104" s="219" t="str">
        <f t="shared" si="9"/>
        <v/>
      </c>
    </row>
    <row r="105" spans="3:14" x14ac:dyDescent="0.2">
      <c r="C105" s="42"/>
      <c r="D105" s="202" t="s">
        <v>427</v>
      </c>
      <c r="E105" s="202" t="s">
        <v>427</v>
      </c>
      <c r="G105" s="247" t="s">
        <v>594</v>
      </c>
      <c r="H105" s="248" t="s">
        <v>595</v>
      </c>
      <c r="M105" s="240" t="str">
        <f t="shared" si="8"/>
        <v/>
      </c>
      <c r="N105" s="219" t="str">
        <f t="shared" si="9"/>
        <v/>
      </c>
    </row>
    <row r="106" spans="3:14" x14ac:dyDescent="0.2">
      <c r="C106" s="42"/>
      <c r="D106" s="202" t="s">
        <v>427</v>
      </c>
      <c r="E106" s="202" t="s">
        <v>427</v>
      </c>
      <c r="G106" s="247" t="s">
        <v>513</v>
      </c>
      <c r="H106" s="248" t="s">
        <v>514</v>
      </c>
      <c r="M106" s="240" t="str">
        <f t="shared" si="8"/>
        <v/>
      </c>
      <c r="N106" s="219" t="str">
        <f t="shared" si="9"/>
        <v/>
      </c>
    </row>
    <row r="107" spans="3:14" x14ac:dyDescent="0.2">
      <c r="C107" s="42"/>
      <c r="D107" s="202" t="s">
        <v>427</v>
      </c>
      <c r="E107" s="202" t="s">
        <v>427</v>
      </c>
      <c r="G107" s="247" t="s">
        <v>690</v>
      </c>
      <c r="H107" s="248" t="s">
        <v>691</v>
      </c>
      <c r="M107" s="240" t="str">
        <f t="shared" si="8"/>
        <v/>
      </c>
      <c r="N107" s="219" t="str">
        <f t="shared" si="9"/>
        <v/>
      </c>
    </row>
    <row r="108" spans="3:14" x14ac:dyDescent="0.2">
      <c r="C108" s="42"/>
      <c r="D108" s="202" t="s">
        <v>427</v>
      </c>
      <c r="E108" s="202" t="s">
        <v>427</v>
      </c>
      <c r="G108" s="247" t="s">
        <v>515</v>
      </c>
      <c r="H108" s="248" t="s">
        <v>516</v>
      </c>
      <c r="M108" s="240" t="str">
        <f t="shared" si="8"/>
        <v/>
      </c>
      <c r="N108" s="219" t="str">
        <f t="shared" si="9"/>
        <v/>
      </c>
    </row>
    <row r="109" spans="3:14" x14ac:dyDescent="0.2">
      <c r="C109" s="42"/>
      <c r="D109" s="202" t="s">
        <v>427</v>
      </c>
      <c r="E109" s="202" t="s">
        <v>427</v>
      </c>
      <c r="G109" s="247" t="s">
        <v>360</v>
      </c>
      <c r="H109" s="248" t="s">
        <v>517</v>
      </c>
      <c r="M109" s="240" t="str">
        <f t="shared" si="8"/>
        <v/>
      </c>
      <c r="N109" s="219" t="str">
        <f t="shared" si="9"/>
        <v/>
      </c>
    </row>
    <row r="110" spans="3:14" x14ac:dyDescent="0.2">
      <c r="C110" s="42"/>
      <c r="D110" s="202" t="s">
        <v>427</v>
      </c>
      <c r="E110" s="202" t="s">
        <v>427</v>
      </c>
      <c r="G110" s="247" t="s">
        <v>596</v>
      </c>
      <c r="H110" s="249" t="s">
        <v>597</v>
      </c>
      <c r="M110" s="240" t="str">
        <f t="shared" si="8"/>
        <v/>
      </c>
      <c r="N110" s="219" t="str">
        <f t="shared" si="9"/>
        <v/>
      </c>
    </row>
    <row r="111" spans="3:14" x14ac:dyDescent="0.2">
      <c r="C111" s="42"/>
      <c r="D111" s="202" t="s">
        <v>427</v>
      </c>
      <c r="E111" s="202" t="s">
        <v>427</v>
      </c>
      <c r="G111" s="247" t="s">
        <v>254</v>
      </c>
      <c r="H111" s="248" t="s">
        <v>279</v>
      </c>
      <c r="M111" s="240" t="str">
        <f t="shared" si="8"/>
        <v/>
      </c>
      <c r="N111" s="219" t="str">
        <f t="shared" si="9"/>
        <v/>
      </c>
    </row>
    <row r="112" spans="3:14" x14ac:dyDescent="0.2">
      <c r="C112" s="42"/>
      <c r="D112" s="202" t="s">
        <v>427</v>
      </c>
      <c r="E112" s="202" t="s">
        <v>427</v>
      </c>
      <c r="G112" s="247" t="s">
        <v>255</v>
      </c>
      <c r="H112" s="248" t="s">
        <v>280</v>
      </c>
      <c r="M112" s="240" t="str">
        <f t="shared" si="8"/>
        <v/>
      </c>
      <c r="N112" s="219" t="str">
        <f t="shared" si="9"/>
        <v/>
      </c>
    </row>
    <row r="113" spans="3:14" x14ac:dyDescent="0.2">
      <c r="C113" s="42"/>
      <c r="D113" s="202" t="s">
        <v>427</v>
      </c>
      <c r="E113" s="202" t="s">
        <v>427</v>
      </c>
      <c r="G113" s="247" t="s">
        <v>364</v>
      </c>
      <c r="H113" s="248" t="s">
        <v>518</v>
      </c>
      <c r="M113" s="240" t="str">
        <f t="shared" si="8"/>
        <v/>
      </c>
      <c r="N113" s="219" t="str">
        <f t="shared" si="9"/>
        <v/>
      </c>
    </row>
    <row r="114" spans="3:14" x14ac:dyDescent="0.2">
      <c r="C114" s="42"/>
      <c r="D114" s="202" t="s">
        <v>427</v>
      </c>
      <c r="E114" s="202" t="s">
        <v>427</v>
      </c>
      <c r="G114" s="247" t="s">
        <v>366</v>
      </c>
      <c r="H114" s="249" t="s">
        <v>367</v>
      </c>
      <c r="M114" s="240" t="str">
        <f t="shared" si="8"/>
        <v/>
      </c>
      <c r="N114" s="219" t="str">
        <f t="shared" si="9"/>
        <v/>
      </c>
    </row>
    <row r="115" spans="3:14" x14ac:dyDescent="0.2">
      <c r="D115" s="202" t="s">
        <v>427</v>
      </c>
      <c r="E115" s="202" t="s">
        <v>427</v>
      </c>
      <c r="G115" s="247" t="s">
        <v>598</v>
      </c>
      <c r="H115" s="248" t="s">
        <v>599</v>
      </c>
      <c r="M115" s="240" t="str">
        <f t="shared" si="8"/>
        <v/>
      </c>
      <c r="N115" s="219" t="str">
        <f t="shared" si="9"/>
        <v/>
      </c>
    </row>
    <row r="116" spans="3:14" x14ac:dyDescent="0.2">
      <c r="D116" s="202" t="s">
        <v>427</v>
      </c>
      <c r="E116" s="202" t="s">
        <v>427</v>
      </c>
      <c r="G116" s="247" t="s">
        <v>660</v>
      </c>
      <c r="H116" s="249" t="s">
        <v>369</v>
      </c>
      <c r="M116" s="240" t="str">
        <f t="shared" si="8"/>
        <v/>
      </c>
      <c r="N116" s="219" t="str">
        <f t="shared" si="9"/>
        <v/>
      </c>
    </row>
    <row r="117" spans="3:14" x14ac:dyDescent="0.2">
      <c r="D117" s="202" t="s">
        <v>427</v>
      </c>
      <c r="E117" s="202" t="s">
        <v>427</v>
      </c>
      <c r="G117" s="247" t="s">
        <v>600</v>
      </c>
      <c r="H117" s="248" t="s">
        <v>281</v>
      </c>
      <c r="M117" s="240" t="str">
        <f t="shared" si="8"/>
        <v/>
      </c>
      <c r="N117" s="219" t="str">
        <f t="shared" si="9"/>
        <v/>
      </c>
    </row>
    <row r="118" spans="3:14" x14ac:dyDescent="0.2">
      <c r="D118" s="202" t="s">
        <v>427</v>
      </c>
      <c r="E118" s="202" t="s">
        <v>427</v>
      </c>
      <c r="G118" s="247" t="s">
        <v>692</v>
      </c>
      <c r="H118" s="248" t="s">
        <v>693</v>
      </c>
      <c r="M118" s="240" t="str">
        <f t="shared" si="8"/>
        <v/>
      </c>
      <c r="N118" s="219" t="str">
        <f t="shared" si="9"/>
        <v/>
      </c>
    </row>
    <row r="119" spans="3:14" x14ac:dyDescent="0.2">
      <c r="D119" s="202"/>
      <c r="E119" s="202"/>
      <c r="G119" s="247" t="s">
        <v>649</v>
      </c>
      <c r="H119" s="248" t="s">
        <v>650</v>
      </c>
      <c r="M119" s="240" t="str">
        <f t="shared" si="8"/>
        <v/>
      </c>
      <c r="N119" s="219" t="str">
        <f t="shared" si="9"/>
        <v/>
      </c>
    </row>
    <row r="120" spans="3:14" x14ac:dyDescent="0.2">
      <c r="D120" s="202"/>
      <c r="E120" s="202"/>
      <c r="G120" s="247" t="s">
        <v>519</v>
      </c>
      <c r="H120" s="248" t="s">
        <v>520</v>
      </c>
      <c r="M120" s="240" t="str">
        <f t="shared" si="8"/>
        <v/>
      </c>
      <c r="N120" s="219" t="str">
        <f t="shared" si="9"/>
        <v/>
      </c>
    </row>
    <row r="121" spans="3:14" x14ac:dyDescent="0.2">
      <c r="G121" s="247" t="s">
        <v>371</v>
      </c>
      <c r="H121" s="248" t="s">
        <v>521</v>
      </c>
    </row>
    <row r="122" spans="3:14" x14ac:dyDescent="0.2">
      <c r="G122" s="247" t="s">
        <v>373</v>
      </c>
      <c r="H122" s="248" t="s">
        <v>522</v>
      </c>
    </row>
    <row r="123" spans="3:14" x14ac:dyDescent="0.2">
      <c r="G123" s="247" t="s">
        <v>375</v>
      </c>
      <c r="H123" s="248" t="s">
        <v>523</v>
      </c>
    </row>
    <row r="124" spans="3:14" x14ac:dyDescent="0.2">
      <c r="G124" s="247" t="s">
        <v>256</v>
      </c>
      <c r="H124" s="248" t="s">
        <v>282</v>
      </c>
    </row>
    <row r="125" spans="3:14" x14ac:dyDescent="0.2">
      <c r="G125" s="247" t="s">
        <v>524</v>
      </c>
      <c r="H125" s="248" t="s">
        <v>525</v>
      </c>
    </row>
    <row r="126" spans="3:14" x14ac:dyDescent="0.2">
      <c r="G126" s="247" t="s">
        <v>694</v>
      </c>
      <c r="H126" s="248" t="s">
        <v>695</v>
      </c>
    </row>
    <row r="127" spans="3:14" x14ac:dyDescent="0.2">
      <c r="G127" s="247" t="s">
        <v>526</v>
      </c>
      <c r="H127" s="248" t="s">
        <v>527</v>
      </c>
    </row>
    <row r="128" spans="3:14" x14ac:dyDescent="0.2">
      <c r="G128" s="247" t="s">
        <v>257</v>
      </c>
      <c r="H128" s="248" t="s">
        <v>283</v>
      </c>
    </row>
    <row r="129" spans="7:8" x14ac:dyDescent="0.2">
      <c r="G129" s="247" t="s">
        <v>601</v>
      </c>
      <c r="H129" s="248" t="s">
        <v>602</v>
      </c>
    </row>
    <row r="130" spans="7:8" x14ac:dyDescent="0.2">
      <c r="G130" s="247" t="s">
        <v>377</v>
      </c>
      <c r="H130" s="248" t="s">
        <v>603</v>
      </c>
    </row>
    <row r="131" spans="7:8" x14ac:dyDescent="0.2">
      <c r="G131" s="247" t="s">
        <v>379</v>
      </c>
      <c r="H131" s="248" t="s">
        <v>528</v>
      </c>
    </row>
    <row r="132" spans="7:8" x14ac:dyDescent="0.2">
      <c r="G132" s="247" t="s">
        <v>381</v>
      </c>
      <c r="H132" s="248" t="s">
        <v>529</v>
      </c>
    </row>
    <row r="133" spans="7:8" x14ac:dyDescent="0.2">
      <c r="G133" s="247" t="s">
        <v>651</v>
      </c>
      <c r="H133" s="248" t="s">
        <v>652</v>
      </c>
    </row>
    <row r="134" spans="7:8" x14ac:dyDescent="0.2">
      <c r="G134" s="247" t="s">
        <v>258</v>
      </c>
      <c r="H134" s="248" t="s">
        <v>285</v>
      </c>
    </row>
    <row r="135" spans="7:8" x14ac:dyDescent="0.2">
      <c r="G135" s="247" t="s">
        <v>530</v>
      </c>
      <c r="H135" s="248" t="s">
        <v>531</v>
      </c>
    </row>
    <row r="136" spans="7:8" x14ac:dyDescent="0.2">
      <c r="G136" s="247" t="s">
        <v>383</v>
      </c>
      <c r="H136" s="248" t="s">
        <v>532</v>
      </c>
    </row>
    <row r="137" spans="7:8" x14ac:dyDescent="0.2">
      <c r="G137" s="247" t="s">
        <v>533</v>
      </c>
      <c r="H137" s="248" t="s">
        <v>534</v>
      </c>
    </row>
    <row r="138" spans="7:8" x14ac:dyDescent="0.2">
      <c r="G138" s="247" t="s">
        <v>244</v>
      </c>
      <c r="H138" s="248" t="s">
        <v>286</v>
      </c>
    </row>
    <row r="139" spans="7:8" x14ac:dyDescent="0.2">
      <c r="G139" s="247" t="s">
        <v>535</v>
      </c>
      <c r="H139" s="248" t="s">
        <v>696</v>
      </c>
    </row>
    <row r="140" spans="7:8" x14ac:dyDescent="0.2">
      <c r="G140" s="249" t="s">
        <v>536</v>
      </c>
      <c r="H140" s="248" t="s">
        <v>537</v>
      </c>
    </row>
    <row r="141" spans="7:8" x14ac:dyDescent="0.2">
      <c r="G141" s="249" t="s">
        <v>538</v>
      </c>
      <c r="H141" s="248" t="s">
        <v>287</v>
      </c>
    </row>
    <row r="142" spans="7:8" x14ac:dyDescent="0.2">
      <c r="G142" s="249" t="s">
        <v>604</v>
      </c>
      <c r="H142" s="248" t="s">
        <v>605</v>
      </c>
    </row>
    <row r="143" spans="7:8" x14ac:dyDescent="0.2">
      <c r="G143" s="249" t="s">
        <v>386</v>
      </c>
      <c r="H143" s="248" t="s">
        <v>287</v>
      </c>
    </row>
    <row r="144" spans="7:8" x14ac:dyDescent="0.2">
      <c r="G144" s="249" t="s">
        <v>606</v>
      </c>
      <c r="H144" s="248" t="s">
        <v>288</v>
      </c>
    </row>
    <row r="145" spans="7:8" x14ac:dyDescent="0.2">
      <c r="G145" s="249" t="s">
        <v>388</v>
      </c>
      <c r="H145" s="249" t="s">
        <v>389</v>
      </c>
    </row>
    <row r="146" spans="7:8" x14ac:dyDescent="0.2">
      <c r="G146" s="249" t="s">
        <v>653</v>
      </c>
      <c r="H146" s="248" t="s">
        <v>654</v>
      </c>
    </row>
    <row r="147" spans="7:8" x14ac:dyDescent="0.2">
      <c r="G147" s="249" t="s">
        <v>539</v>
      </c>
      <c r="H147" s="248" t="s">
        <v>540</v>
      </c>
    </row>
    <row r="148" spans="7:8" x14ac:dyDescent="0.2">
      <c r="G148" s="249" t="s">
        <v>390</v>
      </c>
      <c r="H148" s="248" t="s">
        <v>541</v>
      </c>
    </row>
    <row r="149" spans="7:8" x14ac:dyDescent="0.2">
      <c r="G149" s="249" t="s">
        <v>542</v>
      </c>
      <c r="H149" s="248" t="s">
        <v>543</v>
      </c>
    </row>
    <row r="150" spans="7:8" x14ac:dyDescent="0.2">
      <c r="G150" s="249" t="s">
        <v>70</v>
      </c>
      <c r="H150" s="248" t="s">
        <v>289</v>
      </c>
    </row>
    <row r="151" spans="7:8" x14ac:dyDescent="0.2">
      <c r="G151" s="249" t="s">
        <v>71</v>
      </c>
      <c r="H151" s="248" t="s">
        <v>290</v>
      </c>
    </row>
    <row r="152" spans="7:8" x14ac:dyDescent="0.2">
      <c r="G152" s="249" t="s">
        <v>544</v>
      </c>
      <c r="H152" s="248" t="s">
        <v>545</v>
      </c>
    </row>
    <row r="153" spans="7:8" x14ac:dyDescent="0.2">
      <c r="G153" s="249" t="s">
        <v>655</v>
      </c>
      <c r="H153" s="248" t="s">
        <v>656</v>
      </c>
    </row>
    <row r="154" spans="7:8" x14ac:dyDescent="0.2">
      <c r="G154" s="249" t="s">
        <v>546</v>
      </c>
      <c r="H154" s="248" t="s">
        <v>547</v>
      </c>
    </row>
    <row r="155" spans="7:8" x14ac:dyDescent="0.2">
      <c r="G155" s="249" t="s">
        <v>548</v>
      </c>
      <c r="H155" s="248" t="s">
        <v>549</v>
      </c>
    </row>
    <row r="156" spans="7:8" x14ac:dyDescent="0.2">
      <c r="G156" s="249" t="s">
        <v>550</v>
      </c>
      <c r="H156" s="248" t="s">
        <v>551</v>
      </c>
    </row>
    <row r="157" spans="7:8" x14ac:dyDescent="0.2">
      <c r="G157" s="249" t="s">
        <v>629</v>
      </c>
      <c r="H157" s="249" t="s">
        <v>630</v>
      </c>
    </row>
    <row r="158" spans="7:8" x14ac:dyDescent="0.2">
      <c r="G158" s="249" t="s">
        <v>52</v>
      </c>
      <c r="H158" s="248" t="s">
        <v>552</v>
      </c>
    </row>
    <row r="159" spans="7:8" x14ac:dyDescent="0.2">
      <c r="G159" s="249" t="s">
        <v>631</v>
      </c>
      <c r="H159" s="248" t="s">
        <v>657</v>
      </c>
    </row>
    <row r="160" spans="7:8" x14ac:dyDescent="0.2">
      <c r="G160" s="249" t="s">
        <v>398</v>
      </c>
      <c r="H160" s="248" t="s">
        <v>553</v>
      </c>
    </row>
    <row r="161" spans="7:8" x14ac:dyDescent="0.2">
      <c r="G161" s="249" t="s">
        <v>72</v>
      </c>
      <c r="H161" s="249" t="s">
        <v>400</v>
      </c>
    </row>
    <row r="162" spans="7:8" x14ac:dyDescent="0.2">
      <c r="G162" s="249" t="s">
        <v>34</v>
      </c>
      <c r="H162" s="248" t="s">
        <v>554</v>
      </c>
    </row>
    <row r="163" spans="7:8" x14ac:dyDescent="0.2">
      <c r="G163" s="249" t="s">
        <v>697</v>
      </c>
      <c r="H163" s="249" t="s">
        <v>698</v>
      </c>
    </row>
    <row r="164" spans="7:8" x14ac:dyDescent="0.2">
      <c r="G164" s="249" t="s">
        <v>31</v>
      </c>
      <c r="H164" s="249" t="s">
        <v>402</v>
      </c>
    </row>
    <row r="165" spans="7:8" x14ac:dyDescent="0.2">
      <c r="G165" s="249" t="s">
        <v>403</v>
      </c>
      <c r="H165" s="248" t="s">
        <v>555</v>
      </c>
    </row>
    <row r="166" spans="7:8" x14ac:dyDescent="0.2">
      <c r="G166" s="249" t="s">
        <v>556</v>
      </c>
      <c r="H166" s="248" t="s">
        <v>557</v>
      </c>
    </row>
    <row r="167" spans="7:8" x14ac:dyDescent="0.2">
      <c r="G167" s="249" t="s">
        <v>405</v>
      </c>
      <c r="H167" s="248" t="s">
        <v>558</v>
      </c>
    </row>
    <row r="168" spans="7:8" x14ac:dyDescent="0.2">
      <c r="G168" s="249" t="s">
        <v>407</v>
      </c>
      <c r="H168" s="248" t="s">
        <v>559</v>
      </c>
    </row>
    <row r="169" spans="7:8" x14ac:dyDescent="0.2">
      <c r="G169" s="249" t="s">
        <v>48</v>
      </c>
      <c r="H169" s="248" t="s">
        <v>560</v>
      </c>
    </row>
    <row r="170" spans="7:8" x14ac:dyDescent="0.2">
      <c r="G170" s="249" t="s">
        <v>658</v>
      </c>
      <c r="H170" s="248" t="s">
        <v>659</v>
      </c>
    </row>
    <row r="171" spans="7:8" x14ac:dyDescent="0.2">
      <c r="G171" s="249" t="s">
        <v>410</v>
      </c>
      <c r="H171" s="248" t="s">
        <v>561</v>
      </c>
    </row>
    <row r="172" spans="7:8" x14ac:dyDescent="0.2">
      <c r="G172" s="249" t="s">
        <v>562</v>
      </c>
      <c r="H172" s="248" t="s">
        <v>563</v>
      </c>
    </row>
    <row r="173" spans="7:8" x14ac:dyDescent="0.2">
      <c r="G173" s="249" t="s">
        <v>65</v>
      </c>
      <c r="H173" s="248" t="s">
        <v>564</v>
      </c>
    </row>
    <row r="174" spans="7:8" x14ac:dyDescent="0.2">
      <c r="G174" s="249" t="s">
        <v>259</v>
      </c>
      <c r="H174" s="248" t="s">
        <v>292</v>
      </c>
    </row>
    <row r="175" spans="7:8" x14ac:dyDescent="0.2">
      <c r="G175" s="249" t="s">
        <v>565</v>
      </c>
      <c r="H175" s="248" t="s">
        <v>566</v>
      </c>
    </row>
    <row r="176" spans="7:8" x14ac:dyDescent="0.2">
      <c r="G176" s="249" t="s">
        <v>567</v>
      </c>
      <c r="H176" s="248" t="s">
        <v>568</v>
      </c>
    </row>
    <row r="177" spans="7:8" x14ac:dyDescent="0.2">
      <c r="G177" s="249" t="s">
        <v>260</v>
      </c>
      <c r="H177" s="248" t="s">
        <v>293</v>
      </c>
    </row>
    <row r="178" spans="7:8" x14ac:dyDescent="0.2">
      <c r="G178" s="249" t="s">
        <v>569</v>
      </c>
      <c r="H178" s="248" t="s">
        <v>570</v>
      </c>
    </row>
    <row r="179" spans="7:8" x14ac:dyDescent="0.2">
      <c r="G179" s="249" t="s">
        <v>699</v>
      </c>
      <c r="H179" s="248" t="s">
        <v>294</v>
      </c>
    </row>
    <row r="180" spans="7:8" x14ac:dyDescent="0.2">
      <c r="G180" s="249" t="s">
        <v>414</v>
      </c>
      <c r="H180" s="248" t="s">
        <v>571</v>
      </c>
    </row>
    <row r="181" spans="7:8" x14ac:dyDescent="0.2">
      <c r="G181" s="249" t="s">
        <v>417</v>
      </c>
      <c r="H181" s="248" t="s">
        <v>572</v>
      </c>
    </row>
    <row r="182" spans="7:8" x14ac:dyDescent="0.2">
      <c r="G182" s="249" t="s">
        <v>261</v>
      </c>
      <c r="H182" s="248" t="s">
        <v>295</v>
      </c>
    </row>
    <row r="183" spans="7:8" x14ac:dyDescent="0.2">
      <c r="G183" s="249" t="s">
        <v>418</v>
      </c>
      <c r="H183" s="248" t="s">
        <v>700</v>
      </c>
    </row>
    <row r="184" spans="7:8" x14ac:dyDescent="0.2">
      <c r="G184" s="249" t="s">
        <v>607</v>
      </c>
      <c r="H184" s="248" t="s">
        <v>573</v>
      </c>
    </row>
    <row r="185" spans="7:8" x14ac:dyDescent="0.2">
      <c r="G185" s="249" t="s">
        <v>574</v>
      </c>
      <c r="H185" s="248" t="s">
        <v>575</v>
      </c>
    </row>
    <row r="186" spans="7:8" x14ac:dyDescent="0.2">
      <c r="G186" s="249" t="s">
        <v>608</v>
      </c>
      <c r="H186" s="248" t="s">
        <v>609</v>
      </c>
    </row>
    <row r="187" spans="7:8" x14ac:dyDescent="0.2">
      <c r="G187" s="249" t="s">
        <v>87</v>
      </c>
      <c r="H187" s="248" t="s">
        <v>296</v>
      </c>
    </row>
    <row r="188" spans="7:8" x14ac:dyDescent="0.2">
      <c r="G188" s="249" t="s">
        <v>424</v>
      </c>
      <c r="H188" s="248" t="s">
        <v>577</v>
      </c>
    </row>
    <row r="189" spans="7:8" x14ac:dyDescent="0.2">
      <c r="G189" s="249" t="s">
        <v>74</v>
      </c>
      <c r="H189" s="248" t="s">
        <v>297</v>
      </c>
    </row>
    <row r="190" spans="7:8" x14ac:dyDescent="0.2">
      <c r="G190" s="202" t="s">
        <v>578</v>
      </c>
      <c r="H190" s="248" t="s">
        <v>579</v>
      </c>
    </row>
    <row r="191" spans="7:8" x14ac:dyDescent="0.2">
      <c r="G191" s="202" t="s">
        <v>701</v>
      </c>
      <c r="H191" s="248" t="s">
        <v>702</v>
      </c>
    </row>
    <row r="192" spans="7:8" x14ac:dyDescent="0.2">
      <c r="G192" s="202"/>
      <c r="H192" s="202"/>
    </row>
    <row r="193" spans="7:8" x14ac:dyDescent="0.2">
      <c r="G193" s="202"/>
      <c r="H193" s="202"/>
    </row>
    <row r="194" spans="7:8" x14ac:dyDescent="0.2">
      <c r="G194" s="202"/>
      <c r="H194" s="202"/>
    </row>
    <row r="195" spans="7:8" x14ac:dyDescent="0.2">
      <c r="G195" s="202"/>
      <c r="H195" s="202"/>
    </row>
    <row r="196" spans="7:8" x14ac:dyDescent="0.2">
      <c r="G196" s="202"/>
      <c r="H196" s="202"/>
    </row>
    <row r="197" spans="7:8" x14ac:dyDescent="0.2">
      <c r="G197" s="202"/>
      <c r="H197" s="202"/>
    </row>
    <row r="198" spans="7:8" x14ac:dyDescent="0.2">
      <c r="G198" s="202"/>
      <c r="H198" s="202"/>
    </row>
    <row r="199" spans="7:8" x14ac:dyDescent="0.2">
      <c r="G199" s="202"/>
      <c r="H199" s="202"/>
    </row>
    <row r="200" spans="7:8" x14ac:dyDescent="0.2">
      <c r="G200" s="202"/>
      <c r="H200" s="202"/>
    </row>
    <row r="201" spans="7:8" x14ac:dyDescent="0.2">
      <c r="G201" s="202"/>
      <c r="H201" s="202"/>
    </row>
    <row r="202" spans="7:8" x14ac:dyDescent="0.2">
      <c r="G202" s="202"/>
      <c r="H202" s="202"/>
    </row>
    <row r="203" spans="7:8" x14ac:dyDescent="0.2">
      <c r="G203" s="202"/>
      <c r="H203" s="202"/>
    </row>
    <row r="204" spans="7:8" x14ac:dyDescent="0.2">
      <c r="G204" s="202"/>
      <c r="H204" s="202"/>
    </row>
    <row r="205" spans="7:8" x14ac:dyDescent="0.2">
      <c r="G205" s="202"/>
      <c r="H205" s="202"/>
    </row>
    <row r="206" spans="7:8" x14ac:dyDescent="0.2">
      <c r="G206" s="202"/>
      <c r="H206" s="202"/>
    </row>
    <row r="207" spans="7:8" x14ac:dyDescent="0.2">
      <c r="G207" s="202"/>
      <c r="H207" s="202"/>
    </row>
    <row r="208" spans="7:8" x14ac:dyDescent="0.2">
      <c r="G208" s="202"/>
      <c r="H208" s="202"/>
    </row>
    <row r="209" spans="7:8" x14ac:dyDescent="0.2">
      <c r="G209" s="202"/>
      <c r="H209" s="202"/>
    </row>
    <row r="210" spans="7:8" x14ac:dyDescent="0.2">
      <c r="G210" s="202"/>
      <c r="H210" s="202"/>
    </row>
    <row r="211" spans="7:8" x14ac:dyDescent="0.2">
      <c r="G211" s="202"/>
      <c r="H211" s="202"/>
    </row>
    <row r="212" spans="7:8" x14ac:dyDescent="0.2">
      <c r="G212" s="202"/>
      <c r="H212" s="202"/>
    </row>
    <row r="213" spans="7:8" x14ac:dyDescent="0.2">
      <c r="G213" s="202"/>
      <c r="H213" s="202"/>
    </row>
    <row r="214" spans="7:8" x14ac:dyDescent="0.2">
      <c r="G214" s="202"/>
      <c r="H214" s="202"/>
    </row>
    <row r="215" spans="7:8" x14ac:dyDescent="0.2">
      <c r="G215" s="202"/>
      <c r="H215" s="202"/>
    </row>
    <row r="216" spans="7:8" x14ac:dyDescent="0.2">
      <c r="G216" s="202"/>
      <c r="H216" s="202"/>
    </row>
    <row r="217" spans="7:8" x14ac:dyDescent="0.2">
      <c r="G217" s="202"/>
      <c r="H217" s="202"/>
    </row>
    <row r="218" spans="7:8" x14ac:dyDescent="0.2">
      <c r="G218" s="202"/>
      <c r="H218" s="202"/>
    </row>
    <row r="219" spans="7:8" x14ac:dyDescent="0.2">
      <c r="G219" s="202"/>
      <c r="H219" s="202"/>
    </row>
    <row r="220" spans="7:8" x14ac:dyDescent="0.2">
      <c r="G220" s="202"/>
      <c r="H220" s="202"/>
    </row>
    <row r="221" spans="7:8" x14ac:dyDescent="0.2">
      <c r="G221" s="202"/>
      <c r="H221" s="202"/>
    </row>
    <row r="222" spans="7:8" x14ac:dyDescent="0.2">
      <c r="G222" s="202"/>
      <c r="H222" s="202"/>
    </row>
    <row r="223" spans="7:8" x14ac:dyDescent="0.2">
      <c r="G223" s="202" t="s">
        <v>427</v>
      </c>
      <c r="H223" s="202" t="s">
        <v>427</v>
      </c>
    </row>
    <row r="224" spans="7:8" x14ac:dyDescent="0.2">
      <c r="G224" s="202" t="s">
        <v>427</v>
      </c>
      <c r="H224" s="202" t="s">
        <v>427</v>
      </c>
    </row>
    <row r="225" spans="7:8" x14ac:dyDescent="0.2">
      <c r="G225" s="202" t="s">
        <v>427</v>
      </c>
      <c r="H225" s="202" t="s">
        <v>427</v>
      </c>
    </row>
    <row r="226" spans="7:8" x14ac:dyDescent="0.2">
      <c r="G226" s="202" t="s">
        <v>427</v>
      </c>
      <c r="H226" s="202" t="s">
        <v>427</v>
      </c>
    </row>
    <row r="227" spans="7:8" x14ac:dyDescent="0.2">
      <c r="G227" s="202" t="s">
        <v>427</v>
      </c>
      <c r="H227" s="202" t="s">
        <v>427</v>
      </c>
    </row>
    <row r="228" spans="7:8" x14ac:dyDescent="0.2">
      <c r="G228" s="202" t="s">
        <v>427</v>
      </c>
      <c r="H228" s="202" t="s">
        <v>427</v>
      </c>
    </row>
    <row r="229" spans="7:8" x14ac:dyDescent="0.2">
      <c r="G229" s="202"/>
      <c r="H229" s="202" t="s">
        <v>427</v>
      </c>
    </row>
    <row r="230" spans="7:8" x14ac:dyDescent="0.2">
      <c r="G230" s="202"/>
      <c r="H230" s="202" t="s">
        <v>427</v>
      </c>
    </row>
    <row r="231" spans="7:8" x14ac:dyDescent="0.2">
      <c r="G231" s="202"/>
      <c r="H231" s="202" t="s">
        <v>427</v>
      </c>
    </row>
  </sheetData>
  <sheetProtection algorithmName="SHA-512" hashValue="G0WWt9Bc13lPZgspK8DmNlqT2lCLbbbMYegGnTHKRbI+N0ILJl7Ml0sPx7Jw8wR8Jm4EIYJt7pYWnL3napuEWw==" saltValue="BlcJwChvVEue9ScH048FTg==" spinCount="100000" sheet="1" formatCells="0" formatColumns="0" formatRows="0"/>
  <sortState xmlns:xlrd2="http://schemas.microsoft.com/office/spreadsheetml/2017/richdata2" ref="D18:E21">
    <sortCondition ref="D18:D21"/>
  </sortState>
  <mergeCells count="10">
    <mergeCell ref="J9:J10"/>
    <mergeCell ref="D1:E2"/>
    <mergeCell ref="A9:A10"/>
    <mergeCell ref="D9:D10"/>
    <mergeCell ref="B9:B10"/>
    <mergeCell ref="E9:E10"/>
    <mergeCell ref="A7:B7"/>
    <mergeCell ref="G9:G10"/>
    <mergeCell ref="H9:H10"/>
    <mergeCell ref="G1:H2"/>
  </mergeCells>
  <phoneticPr fontId="0" type="noConversion"/>
  <dataValidations disablePrompts="1" xWindow="1222" yWindow="277" count="2">
    <dataValidation type="list" allowBlank="1" showInputMessage="1" showErrorMessage="1" error="Nur Listeneinträge!" promptTitle="Auswahliste!" prompt="Zur eindeutigen Kennzeichnung der Versorger können der jeweilige Firmenname oder die EC-Nummer ausgewählt werden (default-mäßig ist der Firmenname eingestellt)." sqref="E3" xr:uid="{00000000-0002-0000-0C00-000000000000}">
      <formula1>"EC-Nummer,Firmenname"</formula1>
    </dataValidation>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H3" xr:uid="{00000000-0002-0000-0C00-000001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fitToPage="1"/>
  </sheetPr>
  <dimension ref="A1:O58"/>
  <sheetViews>
    <sheetView showGridLines="0" showOutlineSymbols="0" workbookViewId="0">
      <pane xSplit="2" topLeftCell="C1" activePane="topRight" state="frozen"/>
      <selection activeCell="A2" sqref="A2"/>
      <selection pane="topRight"/>
    </sheetView>
  </sheetViews>
  <sheetFormatPr baseColWidth="10" defaultColWidth="10.7109375" defaultRowHeight="12.75" x14ac:dyDescent="0.2"/>
  <cols>
    <col min="1" max="1" width="25.7109375" style="59" customWidth="1"/>
    <col min="2" max="2" width="35.7109375" style="59" customWidth="1"/>
    <col min="3" max="13" width="10.7109375" style="15" customWidth="1"/>
    <col min="14" max="14" width="10.7109375" style="9"/>
    <col min="15" max="15" width="12.7109375" style="9" customWidth="1"/>
    <col min="16" max="16384" width="10.7109375" style="9"/>
  </cols>
  <sheetData>
    <row r="1" spans="1:15" s="11" customFormat="1" ht="15.75" customHeight="1" x14ac:dyDescent="0.2">
      <c r="A1" s="60"/>
      <c r="B1" s="59"/>
      <c r="C1" s="10"/>
    </row>
    <row r="2" spans="1:15" s="11" customFormat="1" ht="15.75" customHeight="1" x14ac:dyDescent="0.2">
      <c r="A2" s="56"/>
      <c r="B2" s="34"/>
      <c r="C2" s="8"/>
    </row>
    <row r="3" spans="1:15" s="11" customFormat="1" ht="15.75" customHeight="1" x14ac:dyDescent="0.2">
      <c r="A3" s="60"/>
      <c r="B3" s="34"/>
      <c r="C3" s="8"/>
    </row>
    <row r="4" spans="1:15" s="11" customFormat="1" ht="15.75" customHeight="1" x14ac:dyDescent="0.2">
      <c r="A4" s="242" t="s">
        <v>0</v>
      </c>
      <c r="B4" s="57"/>
      <c r="C4" s="8"/>
    </row>
    <row r="5" spans="1:15" s="11" customFormat="1" ht="15.75" customHeight="1" x14ac:dyDescent="0.2">
      <c r="A5" s="56"/>
      <c r="B5" s="57"/>
      <c r="C5" s="8"/>
    </row>
    <row r="6" spans="1:15" s="11" customFormat="1" ht="15.75" customHeight="1" x14ac:dyDescent="0.2">
      <c r="A6" s="282" t="str">
        <f>"Monatserhebung "&amp;U!$A$11&amp;" "&amp;U!$B$12</f>
        <v>Monatserhebung Netzbetreiber Erdgas 2021</v>
      </c>
      <c r="B6" s="283"/>
      <c r="C6" s="283"/>
      <c r="D6" s="283"/>
      <c r="E6" s="284"/>
    </row>
    <row r="7" spans="1:15" s="11" customFormat="1" ht="15.75" x14ac:dyDescent="0.2">
      <c r="A7" s="64" t="s">
        <v>8</v>
      </c>
      <c r="B7" s="295" t="str">
        <f>IF(U!$B$13&lt;&gt;"",U!$B$13,"")</f>
        <v/>
      </c>
      <c r="C7" s="296"/>
      <c r="D7" s="296"/>
      <c r="E7" s="297"/>
    </row>
    <row r="8" spans="1:15" s="11" customFormat="1" ht="15.75" x14ac:dyDescent="0.2">
      <c r="A8" s="285" t="s">
        <v>222</v>
      </c>
      <c r="B8" s="286"/>
      <c r="C8" s="286"/>
      <c r="D8" s="286"/>
      <c r="E8" s="287"/>
      <c r="F8" s="14"/>
      <c r="G8" s="14"/>
      <c r="H8" s="14"/>
      <c r="I8" s="14"/>
      <c r="J8" s="14"/>
    </row>
    <row r="9" spans="1:15" ht="12.75" customHeight="1" x14ac:dyDescent="0.2">
      <c r="A9" s="291" t="s">
        <v>3</v>
      </c>
      <c r="B9" s="292"/>
      <c r="C9" s="62" t="s">
        <v>80</v>
      </c>
      <c r="D9" s="69" t="s">
        <v>145</v>
      </c>
      <c r="E9" s="69" t="s">
        <v>146</v>
      </c>
      <c r="F9" s="69" t="s">
        <v>147</v>
      </c>
      <c r="G9" s="69" t="s">
        <v>129</v>
      </c>
      <c r="H9" s="69" t="s">
        <v>148</v>
      </c>
      <c r="I9" s="69" t="s">
        <v>149</v>
      </c>
      <c r="J9" s="69" t="s">
        <v>150</v>
      </c>
      <c r="K9" s="69" t="s">
        <v>151</v>
      </c>
      <c r="L9" s="69" t="s">
        <v>152</v>
      </c>
      <c r="M9" s="69" t="s">
        <v>153</v>
      </c>
      <c r="N9" s="69" t="s">
        <v>154</v>
      </c>
      <c r="O9" s="69" t="s">
        <v>140</v>
      </c>
    </row>
    <row r="10" spans="1:15" x14ac:dyDescent="0.2">
      <c r="A10" s="293"/>
      <c r="B10" s="294"/>
      <c r="C10" s="63" t="s">
        <v>5</v>
      </c>
      <c r="D10" s="63" t="s">
        <v>5</v>
      </c>
      <c r="E10" s="63" t="s">
        <v>5</v>
      </c>
      <c r="F10" s="63" t="s">
        <v>5</v>
      </c>
      <c r="G10" s="63" t="s">
        <v>5</v>
      </c>
      <c r="H10" s="63" t="s">
        <v>5</v>
      </c>
      <c r="I10" s="63" t="s">
        <v>5</v>
      </c>
      <c r="J10" s="63" t="s">
        <v>5</v>
      </c>
      <c r="K10" s="63" t="s">
        <v>5</v>
      </c>
      <c r="L10" s="63" t="s">
        <v>5</v>
      </c>
      <c r="M10" s="63" t="s">
        <v>5</v>
      </c>
      <c r="N10" s="63" t="s">
        <v>5</v>
      </c>
      <c r="O10" s="63" t="s">
        <v>5</v>
      </c>
    </row>
    <row r="11" spans="1:15" x14ac:dyDescent="0.2">
      <c r="A11" s="300" t="s">
        <v>78</v>
      </c>
      <c r="B11" s="299"/>
      <c r="C11" s="161"/>
      <c r="D11" s="161"/>
      <c r="E11" s="161"/>
      <c r="F11" s="161"/>
      <c r="G11" s="161"/>
      <c r="H11" s="161"/>
      <c r="I11" s="161"/>
      <c r="J11" s="161"/>
      <c r="K11" s="161"/>
      <c r="L11" s="161"/>
      <c r="M11" s="161"/>
      <c r="N11" s="161"/>
      <c r="O11" s="164" t="str">
        <f>IF(SUM(C11:N11)&gt;0,SUM(C11:N11),"")</f>
        <v/>
      </c>
    </row>
    <row r="12" spans="1:15" x14ac:dyDescent="0.2">
      <c r="A12" s="301" t="s">
        <v>53</v>
      </c>
      <c r="B12" s="302"/>
      <c r="C12" s="110"/>
      <c r="D12" s="110"/>
      <c r="E12" s="110"/>
      <c r="F12" s="110"/>
      <c r="G12" s="110"/>
      <c r="H12" s="110"/>
      <c r="I12" s="110"/>
      <c r="J12" s="110"/>
      <c r="K12" s="110"/>
      <c r="L12" s="110"/>
      <c r="M12" s="110"/>
      <c r="N12" s="110"/>
      <c r="O12" s="165" t="str">
        <f t="shared" ref="O12:O29" si="0">IF(SUM(C12:N12)&gt;0,SUM(C12:N12),"")</f>
        <v/>
      </c>
    </row>
    <row r="13" spans="1:15" x14ac:dyDescent="0.2">
      <c r="A13" s="303" t="s">
        <v>54</v>
      </c>
      <c r="B13" s="304"/>
      <c r="C13" s="114"/>
      <c r="D13" s="114"/>
      <c r="E13" s="114"/>
      <c r="F13" s="114"/>
      <c r="G13" s="114"/>
      <c r="H13" s="114"/>
      <c r="I13" s="114"/>
      <c r="J13" s="114"/>
      <c r="K13" s="114"/>
      <c r="L13" s="114"/>
      <c r="M13" s="114"/>
      <c r="N13" s="114"/>
      <c r="O13" s="166" t="str">
        <f t="shared" si="0"/>
        <v/>
      </c>
    </row>
    <row r="14" spans="1:15" x14ac:dyDescent="0.2">
      <c r="A14" s="298" t="s">
        <v>55</v>
      </c>
      <c r="B14" s="299"/>
      <c r="C14" s="162"/>
      <c r="D14" s="162"/>
      <c r="E14" s="162"/>
      <c r="F14" s="162"/>
      <c r="G14" s="162"/>
      <c r="H14" s="162"/>
      <c r="I14" s="162"/>
      <c r="J14" s="162"/>
      <c r="K14" s="162"/>
      <c r="L14" s="162"/>
      <c r="M14" s="162"/>
      <c r="N14" s="162"/>
      <c r="O14" s="167" t="str">
        <f t="shared" si="0"/>
        <v/>
      </c>
    </row>
    <row r="15" spans="1:15" ht="12.75" customHeight="1" x14ac:dyDescent="0.2">
      <c r="A15" s="288" t="s">
        <v>224</v>
      </c>
      <c r="B15" s="157"/>
      <c r="C15" s="110"/>
      <c r="D15" s="110"/>
      <c r="E15" s="110"/>
      <c r="F15" s="110"/>
      <c r="G15" s="110"/>
      <c r="H15" s="110"/>
      <c r="I15" s="110"/>
      <c r="J15" s="110"/>
      <c r="K15" s="110"/>
      <c r="L15" s="110"/>
      <c r="M15" s="110"/>
      <c r="N15" s="110"/>
      <c r="O15" s="165" t="str">
        <f t="shared" si="0"/>
        <v/>
      </c>
    </row>
    <row r="16" spans="1:15" ht="12.75" customHeight="1" x14ac:dyDescent="0.2">
      <c r="A16" s="289"/>
      <c r="B16" s="158"/>
      <c r="C16" s="112"/>
      <c r="D16" s="112"/>
      <c r="E16" s="112"/>
      <c r="F16" s="112"/>
      <c r="G16" s="112"/>
      <c r="H16" s="112"/>
      <c r="I16" s="112"/>
      <c r="J16" s="112"/>
      <c r="K16" s="112"/>
      <c r="L16" s="112"/>
      <c r="M16" s="112"/>
      <c r="N16" s="112"/>
      <c r="O16" s="168" t="str">
        <f t="shared" si="0"/>
        <v/>
      </c>
    </row>
    <row r="17" spans="1:15" ht="12.75" customHeight="1" x14ac:dyDescent="0.2">
      <c r="A17" s="289"/>
      <c r="B17" s="158"/>
      <c r="C17" s="112"/>
      <c r="D17" s="112"/>
      <c r="E17" s="112"/>
      <c r="F17" s="112"/>
      <c r="G17" s="112"/>
      <c r="H17" s="112"/>
      <c r="I17" s="112"/>
      <c r="J17" s="112"/>
      <c r="K17" s="112"/>
      <c r="L17" s="112"/>
      <c r="M17" s="112"/>
      <c r="N17" s="112"/>
      <c r="O17" s="168" t="str">
        <f t="shared" si="0"/>
        <v/>
      </c>
    </row>
    <row r="18" spans="1:15" ht="12.75" customHeight="1" x14ac:dyDescent="0.2">
      <c r="A18" s="289"/>
      <c r="B18" s="158"/>
      <c r="C18" s="112"/>
      <c r="D18" s="112"/>
      <c r="E18" s="112"/>
      <c r="F18" s="112"/>
      <c r="G18" s="112"/>
      <c r="H18" s="112"/>
      <c r="I18" s="112"/>
      <c r="J18" s="112"/>
      <c r="K18" s="112"/>
      <c r="L18" s="112"/>
      <c r="M18" s="112"/>
      <c r="N18" s="112"/>
      <c r="O18" s="168" t="str">
        <f t="shared" si="0"/>
        <v/>
      </c>
    </row>
    <row r="19" spans="1:15" ht="12.75" customHeight="1" x14ac:dyDescent="0.2">
      <c r="A19" s="289"/>
      <c r="B19" s="158"/>
      <c r="C19" s="112"/>
      <c r="D19" s="112"/>
      <c r="E19" s="112"/>
      <c r="F19" s="112"/>
      <c r="G19" s="112"/>
      <c r="H19" s="112"/>
      <c r="I19" s="112"/>
      <c r="J19" s="112"/>
      <c r="K19" s="112"/>
      <c r="L19" s="112"/>
      <c r="M19" s="112"/>
      <c r="N19" s="112"/>
      <c r="O19" s="168" t="str">
        <f t="shared" si="0"/>
        <v/>
      </c>
    </row>
    <row r="20" spans="1:15" ht="12.75" customHeight="1" x14ac:dyDescent="0.2">
      <c r="A20" s="289"/>
      <c r="B20" s="158"/>
      <c r="C20" s="112"/>
      <c r="D20" s="112"/>
      <c r="E20" s="112"/>
      <c r="F20" s="112"/>
      <c r="G20" s="112"/>
      <c r="H20" s="112"/>
      <c r="I20" s="112"/>
      <c r="J20" s="112"/>
      <c r="K20" s="112"/>
      <c r="L20" s="112"/>
      <c r="M20" s="112"/>
      <c r="N20" s="112"/>
      <c r="O20" s="168" t="str">
        <f t="shared" si="0"/>
        <v/>
      </c>
    </row>
    <row r="21" spans="1:15" ht="12.75" customHeight="1" x14ac:dyDescent="0.2">
      <c r="A21" s="290"/>
      <c r="B21" s="159"/>
      <c r="C21" s="114"/>
      <c r="D21" s="114"/>
      <c r="E21" s="114"/>
      <c r="F21" s="114"/>
      <c r="G21" s="114"/>
      <c r="H21" s="114"/>
      <c r="I21" s="114"/>
      <c r="J21" s="114"/>
      <c r="K21" s="114"/>
      <c r="L21" s="114"/>
      <c r="M21" s="114"/>
      <c r="N21" s="114"/>
      <c r="O21" s="166" t="str">
        <f t="shared" si="0"/>
        <v/>
      </c>
    </row>
    <row r="22" spans="1:15" ht="12.75" customHeight="1" x14ac:dyDescent="0.2">
      <c r="A22" s="288" t="s">
        <v>223</v>
      </c>
      <c r="B22" s="160"/>
      <c r="C22" s="110"/>
      <c r="D22" s="110"/>
      <c r="E22" s="110"/>
      <c r="F22" s="110"/>
      <c r="G22" s="110"/>
      <c r="H22" s="110"/>
      <c r="I22" s="110"/>
      <c r="J22" s="110"/>
      <c r="K22" s="110"/>
      <c r="L22" s="110"/>
      <c r="M22" s="110"/>
      <c r="N22" s="110"/>
      <c r="O22" s="165" t="str">
        <f t="shared" si="0"/>
        <v/>
      </c>
    </row>
    <row r="23" spans="1:15" x14ac:dyDescent="0.2">
      <c r="A23" s="289"/>
      <c r="B23" s="158"/>
      <c r="C23" s="112"/>
      <c r="D23" s="112"/>
      <c r="E23" s="112"/>
      <c r="F23" s="112"/>
      <c r="G23" s="112"/>
      <c r="H23" s="112"/>
      <c r="I23" s="112"/>
      <c r="J23" s="112"/>
      <c r="K23" s="112"/>
      <c r="L23" s="112"/>
      <c r="M23" s="112"/>
      <c r="N23" s="112"/>
      <c r="O23" s="168" t="str">
        <f t="shared" si="0"/>
        <v/>
      </c>
    </row>
    <row r="24" spans="1:15" x14ac:dyDescent="0.2">
      <c r="A24" s="289"/>
      <c r="B24" s="158"/>
      <c r="C24" s="112"/>
      <c r="D24" s="112"/>
      <c r="E24" s="112"/>
      <c r="F24" s="112"/>
      <c r="G24" s="112"/>
      <c r="H24" s="112"/>
      <c r="I24" s="112"/>
      <c r="J24" s="112"/>
      <c r="K24" s="112"/>
      <c r="L24" s="112"/>
      <c r="M24" s="112"/>
      <c r="N24" s="112"/>
      <c r="O24" s="168" t="str">
        <f t="shared" si="0"/>
        <v/>
      </c>
    </row>
    <row r="25" spans="1:15" x14ac:dyDescent="0.2">
      <c r="A25" s="289"/>
      <c r="B25" s="158"/>
      <c r="C25" s="112"/>
      <c r="D25" s="112"/>
      <c r="E25" s="112"/>
      <c r="F25" s="112"/>
      <c r="G25" s="112"/>
      <c r="H25" s="112"/>
      <c r="I25" s="112"/>
      <c r="J25" s="112"/>
      <c r="K25" s="112"/>
      <c r="L25" s="112"/>
      <c r="M25" s="112"/>
      <c r="N25" s="112"/>
      <c r="O25" s="168" t="str">
        <f t="shared" si="0"/>
        <v/>
      </c>
    </row>
    <row r="26" spans="1:15" x14ac:dyDescent="0.2">
      <c r="A26" s="289"/>
      <c r="B26" s="158"/>
      <c r="C26" s="112"/>
      <c r="D26" s="112"/>
      <c r="E26" s="112"/>
      <c r="F26" s="112"/>
      <c r="G26" s="112"/>
      <c r="H26" s="112"/>
      <c r="I26" s="112"/>
      <c r="J26" s="112"/>
      <c r="K26" s="112"/>
      <c r="L26" s="112"/>
      <c r="M26" s="112"/>
      <c r="N26" s="112"/>
      <c r="O26" s="168" t="str">
        <f t="shared" si="0"/>
        <v/>
      </c>
    </row>
    <row r="27" spans="1:15" x14ac:dyDescent="0.2">
      <c r="A27" s="289"/>
      <c r="B27" s="158"/>
      <c r="C27" s="112"/>
      <c r="D27" s="112"/>
      <c r="E27" s="112"/>
      <c r="F27" s="112"/>
      <c r="G27" s="112"/>
      <c r="H27" s="112"/>
      <c r="I27" s="112"/>
      <c r="J27" s="112"/>
      <c r="K27" s="112"/>
      <c r="L27" s="112"/>
      <c r="M27" s="112"/>
      <c r="N27" s="112"/>
      <c r="O27" s="168" t="str">
        <f t="shared" si="0"/>
        <v/>
      </c>
    </row>
    <row r="28" spans="1:15" x14ac:dyDescent="0.2">
      <c r="A28" s="290"/>
      <c r="B28" s="159"/>
      <c r="C28" s="114"/>
      <c r="D28" s="114"/>
      <c r="E28" s="114"/>
      <c r="F28" s="114"/>
      <c r="G28" s="114"/>
      <c r="H28" s="114"/>
      <c r="I28" s="114"/>
      <c r="J28" s="114"/>
      <c r="K28" s="114"/>
      <c r="L28" s="114"/>
      <c r="M28" s="114"/>
      <c r="N28" s="114"/>
      <c r="O28" s="166" t="str">
        <f t="shared" si="0"/>
        <v/>
      </c>
    </row>
    <row r="29" spans="1:15" x14ac:dyDescent="0.2">
      <c r="A29" s="298" t="s">
        <v>225</v>
      </c>
      <c r="B29" s="299"/>
      <c r="C29" s="163"/>
      <c r="D29" s="163"/>
      <c r="E29" s="163"/>
      <c r="F29" s="163"/>
      <c r="G29" s="163"/>
      <c r="H29" s="163"/>
      <c r="I29" s="163"/>
      <c r="J29" s="163"/>
      <c r="K29" s="163"/>
      <c r="L29" s="163"/>
      <c r="M29" s="163"/>
      <c r="N29" s="163"/>
      <c r="O29" s="169" t="str">
        <f t="shared" si="0"/>
        <v/>
      </c>
    </row>
    <row r="30" spans="1:15" x14ac:dyDescent="0.2">
      <c r="C30" s="9"/>
      <c r="D30" s="9"/>
      <c r="E30" s="9"/>
      <c r="F30" s="9"/>
      <c r="G30" s="9"/>
      <c r="H30" s="9"/>
      <c r="I30" s="9"/>
      <c r="J30" s="9"/>
      <c r="K30" s="9"/>
      <c r="L30" s="9"/>
      <c r="M30" s="9"/>
    </row>
    <row r="31" spans="1:15" x14ac:dyDescent="0.2">
      <c r="C31" s="9"/>
      <c r="D31" s="9"/>
      <c r="E31" s="9"/>
      <c r="F31" s="9"/>
    </row>
    <row r="34" spans="4:6" ht="12.75" customHeight="1" x14ac:dyDescent="0.2">
      <c r="D34" s="9"/>
      <c r="E34" s="9"/>
      <c r="F34" s="9"/>
    </row>
    <row r="35" spans="4:6" x14ac:dyDescent="0.2">
      <c r="D35" s="9"/>
      <c r="E35" s="9"/>
      <c r="F35" s="9"/>
    </row>
    <row r="36" spans="4:6" x14ac:dyDescent="0.2">
      <c r="D36" s="9"/>
      <c r="E36" s="9"/>
      <c r="F36" s="9"/>
    </row>
    <row r="37" spans="4:6" x14ac:dyDescent="0.2">
      <c r="D37" s="9"/>
      <c r="E37" s="9"/>
      <c r="F37" s="9"/>
    </row>
    <row r="38" spans="4:6" x14ac:dyDescent="0.2">
      <c r="D38" s="9"/>
      <c r="E38" s="9"/>
      <c r="F38" s="9"/>
    </row>
    <row r="39" spans="4:6" x14ac:dyDescent="0.2">
      <c r="D39" s="9"/>
      <c r="E39" s="9"/>
      <c r="F39" s="9"/>
    </row>
    <row r="40" spans="4:6" x14ac:dyDescent="0.2">
      <c r="D40" s="9"/>
      <c r="E40" s="9"/>
      <c r="F40" s="9"/>
    </row>
    <row r="57" spans="4:13" s="59" customFormat="1" x14ac:dyDescent="0.2">
      <c r="D57" s="15"/>
      <c r="E57" s="15"/>
      <c r="F57" s="15"/>
      <c r="G57" s="15"/>
      <c r="H57" s="15"/>
      <c r="I57" s="15"/>
      <c r="J57" s="15"/>
      <c r="K57" s="15"/>
      <c r="L57" s="15"/>
      <c r="M57" s="15"/>
    </row>
    <row r="58" spans="4:13" s="59" customFormat="1" x14ac:dyDescent="0.2">
      <c r="D58" s="15"/>
      <c r="E58" s="15"/>
      <c r="F58" s="15"/>
      <c r="G58" s="15"/>
      <c r="H58" s="15"/>
      <c r="I58" s="15"/>
      <c r="J58" s="15"/>
      <c r="K58" s="15"/>
      <c r="L58" s="15"/>
      <c r="M58" s="15"/>
    </row>
  </sheetData>
  <sheetProtection algorithmName="SHA-512" hashValue="vs/RPW/nnC+2+ash88aNPUObs7XEAnsGSsBntJQ35FQEtcUiLvRFvGLCFs3f/kieDspxht2pgHevS+71wO+u5A==" saltValue="eEEIs5jV/4tc785l7/43og==" spinCount="100000" sheet="1" objects="1" scenarios="1" formatCells="0" formatColumns="0" formatRows="0"/>
  <mergeCells count="11">
    <mergeCell ref="A29:B29"/>
    <mergeCell ref="A11:B11"/>
    <mergeCell ref="A12:B12"/>
    <mergeCell ref="A13:B13"/>
    <mergeCell ref="A14:B14"/>
    <mergeCell ref="A6:E6"/>
    <mergeCell ref="A8:E8"/>
    <mergeCell ref="A15:A21"/>
    <mergeCell ref="A22:A28"/>
    <mergeCell ref="A9:B10"/>
    <mergeCell ref="B7:E7"/>
  </mergeCells>
  <conditionalFormatting sqref="B15">
    <cfRule type="expression" dxfId="172" priority="107">
      <formula>AND($B15="",SUM($C15:$N15)&gt;0)</formula>
    </cfRule>
  </conditionalFormatting>
  <conditionalFormatting sqref="B16:B28">
    <cfRule type="expression" dxfId="171" priority="1">
      <formula>AND($B16="",SUM($C16:$N16)&gt;0)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xWindow="332" yWindow="510" count="1">
        <x14:dataValidation type="list" allowBlank="1" showInputMessage="1" showErrorMessage="1" error="Nur Listeneinträge!" promptTitle="Grenzkopplungs- / Übergabepunkt" prompt="Änderungen der Liste_x000a_im Blatt &quot;L&quot; möglich!" xr:uid="{00000000-0002-0000-0100-000000000000}">
          <x14:formula1>
            <xm:f>L!$J$10:$J$35</xm:f>
          </x14:formula1>
          <xm:sqref>B15:B28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Q111"/>
  <sheetViews>
    <sheetView showGridLines="0" showOutlineSymbols="0" workbookViewId="0">
      <pane xSplit="1" topLeftCell="B1" activePane="topRight" state="frozen"/>
      <selection activeCell="A2" sqref="A2"/>
      <selection pane="topRight"/>
    </sheetView>
  </sheetViews>
  <sheetFormatPr baseColWidth="10" defaultColWidth="10.7109375" defaultRowHeight="12.75" x14ac:dyDescent="0.2"/>
  <cols>
    <col min="1" max="1" width="32.85546875" style="9" customWidth="1"/>
    <col min="2" max="2" width="40.7109375" style="9" customWidth="1"/>
    <col min="3" max="3" width="25.7109375" style="9" customWidth="1"/>
    <col min="4" max="4" width="25.7109375" style="59" customWidth="1"/>
    <col min="5" max="15" width="10.7109375" style="15" customWidth="1"/>
    <col min="16" max="16" width="10.7109375" style="9"/>
    <col min="17" max="17" width="10.7109375" style="9" customWidth="1"/>
    <col min="18" max="16384" width="10.7109375" style="9"/>
  </cols>
  <sheetData>
    <row r="1" spans="1:17" s="11" customFormat="1" ht="15.75" customHeight="1" x14ac:dyDescent="0.2">
      <c r="A1" s="60"/>
      <c r="B1" s="133"/>
      <c r="C1" s="9"/>
      <c r="D1" s="59"/>
      <c r="E1" s="60"/>
      <c r="F1" s="60"/>
      <c r="G1" s="60"/>
    </row>
    <row r="2" spans="1:17" s="11" customFormat="1" ht="15.75" customHeight="1" x14ac:dyDescent="0.2">
      <c r="A2" s="132"/>
      <c r="B2" s="34"/>
      <c r="C2" s="8"/>
      <c r="D2" s="60"/>
      <c r="E2" s="8"/>
    </row>
    <row r="3" spans="1:17" s="11" customFormat="1" ht="15.75" customHeight="1" x14ac:dyDescent="0.2">
      <c r="A3" s="60"/>
      <c r="B3" s="34"/>
      <c r="C3" s="8"/>
      <c r="D3" s="60"/>
      <c r="E3" s="8"/>
    </row>
    <row r="4" spans="1:17" s="11" customFormat="1" ht="15.75" customHeight="1" x14ac:dyDescent="0.2">
      <c r="A4" s="242" t="s">
        <v>0</v>
      </c>
      <c r="C4" s="8"/>
      <c r="D4" s="60"/>
      <c r="E4" s="8"/>
    </row>
    <row r="5" spans="1:17" s="11" customFormat="1" ht="15.75" customHeight="1" x14ac:dyDescent="0.2">
      <c r="A5" s="310" t="str">
        <f>"Monatserhebung "&amp;U!$A$11&amp;" "&amp;U!$B$12</f>
        <v>Monatserhebung Netzbetreiber Erdgas 2021</v>
      </c>
      <c r="B5" s="311"/>
      <c r="C5" s="312"/>
      <c r="D5" s="60"/>
      <c r="E5" s="8"/>
    </row>
    <row r="6" spans="1:17" s="11" customFormat="1" ht="15" customHeight="1" x14ac:dyDescent="0.2">
      <c r="A6" s="64" t="s">
        <v>8</v>
      </c>
      <c r="B6" s="295" t="str">
        <f>IF(U!$B$13&lt;&gt;"",U!$B$13,"")</f>
        <v/>
      </c>
      <c r="C6" s="312"/>
      <c r="D6" s="60"/>
      <c r="E6" s="35"/>
    </row>
    <row r="7" spans="1:17" s="11" customFormat="1" ht="15" x14ac:dyDescent="0.2">
      <c r="A7" s="310" t="s">
        <v>141</v>
      </c>
      <c r="B7" s="311"/>
      <c r="C7" s="312"/>
      <c r="D7" s="60"/>
      <c r="E7" s="35"/>
      <c r="F7" s="14"/>
      <c r="G7" s="14"/>
      <c r="H7" s="14"/>
      <c r="I7" s="14"/>
      <c r="J7" s="14"/>
      <c r="K7" s="14"/>
      <c r="L7" s="14"/>
    </row>
    <row r="8" spans="1:17" s="11" customFormat="1" ht="15" customHeight="1" x14ac:dyDescent="0.2">
      <c r="A8" s="56"/>
      <c r="B8" s="56"/>
      <c r="C8" s="57" t="s">
        <v>626</v>
      </c>
      <c r="D8" s="56"/>
      <c r="E8" s="8"/>
    </row>
    <row r="9" spans="1:17" ht="12.75" customHeight="1" x14ac:dyDescent="0.2">
      <c r="A9" s="313" t="s">
        <v>3</v>
      </c>
      <c r="B9" s="313" t="s">
        <v>199</v>
      </c>
      <c r="C9" s="308" t="str">
        <f>"Speicherkunde "&amp;L!H3&amp;" (*)"</f>
        <v>Speicherkunde Firmenname (*)</v>
      </c>
      <c r="D9" s="308" t="str">
        <f>IF(L!H3="EIC-Nummer","Firmenname","EIC-Nummer")</f>
        <v>EIC-Nummer</v>
      </c>
      <c r="E9" s="62" t="s">
        <v>80</v>
      </c>
      <c r="F9" s="69" t="s">
        <v>145</v>
      </c>
      <c r="G9" s="69" t="s">
        <v>146</v>
      </c>
      <c r="H9" s="69" t="s">
        <v>147</v>
      </c>
      <c r="I9" s="69" t="s">
        <v>129</v>
      </c>
      <c r="J9" s="69" t="s">
        <v>148</v>
      </c>
      <c r="K9" s="69" t="s">
        <v>149</v>
      </c>
      <c r="L9" s="69" t="s">
        <v>150</v>
      </c>
      <c r="M9" s="69" t="s">
        <v>151</v>
      </c>
      <c r="N9" s="69" t="s">
        <v>152</v>
      </c>
      <c r="O9" s="69" t="s">
        <v>153</v>
      </c>
      <c r="P9" s="69" t="s">
        <v>154</v>
      </c>
      <c r="Q9" s="69" t="s">
        <v>140</v>
      </c>
    </row>
    <row r="10" spans="1:17" x14ac:dyDescent="0.2">
      <c r="A10" s="314"/>
      <c r="B10" s="315"/>
      <c r="C10" s="316"/>
      <c r="D10" s="309"/>
      <c r="E10" s="63" t="s">
        <v>5</v>
      </c>
      <c r="F10" s="63" t="s">
        <v>5</v>
      </c>
      <c r="G10" s="63" t="s">
        <v>5</v>
      </c>
      <c r="H10" s="63" t="s">
        <v>5</v>
      </c>
      <c r="I10" s="63" t="s">
        <v>5</v>
      </c>
      <c r="J10" s="63" t="s">
        <v>5</v>
      </c>
      <c r="K10" s="63" t="s">
        <v>5</v>
      </c>
      <c r="L10" s="63" t="s">
        <v>5</v>
      </c>
      <c r="M10" s="63" t="s">
        <v>5</v>
      </c>
      <c r="N10" s="63" t="s">
        <v>5</v>
      </c>
      <c r="O10" s="63" t="s">
        <v>5</v>
      </c>
      <c r="P10" s="63" t="s">
        <v>5</v>
      </c>
      <c r="Q10" s="63" t="s">
        <v>5</v>
      </c>
    </row>
    <row r="11" spans="1:17" ht="12.75" customHeight="1" x14ac:dyDescent="0.2">
      <c r="A11" s="305" t="s">
        <v>226</v>
      </c>
      <c r="B11" s="109"/>
      <c r="C11" s="109"/>
      <c r="D11" s="73" t="str">
        <f>IF(C11="","",IF(L!$H$3="Firmenname",IFERROR(INDEX(L!$G$11:$H$231,MATCH(C11,L!$G$11:$G$231,0),2),"Eingabeart wurde geändert!"),IFERROR(INDEX(L!$G$11:$H$231,MATCH(C11,L!$H$11:$H$231,0),1),"Eingabeart wurde geändert!")))</f>
        <v/>
      </c>
      <c r="E11" s="110"/>
      <c r="F11" s="110"/>
      <c r="G11" s="110"/>
      <c r="H11" s="110"/>
      <c r="I11" s="110"/>
      <c r="J11" s="110"/>
      <c r="K11" s="110"/>
      <c r="L11" s="110"/>
      <c r="M11" s="110"/>
      <c r="N11" s="110"/>
      <c r="O11" s="110"/>
      <c r="P11" s="110"/>
      <c r="Q11" s="165" t="str">
        <f>IF(SUM(E11:P11)&gt;0,SUM(E11:P11),"")</f>
        <v/>
      </c>
    </row>
    <row r="12" spans="1:17" s="133" customFormat="1" ht="12.75" customHeight="1" x14ac:dyDescent="0.2">
      <c r="A12" s="306"/>
      <c r="B12" s="111"/>
      <c r="C12" s="111"/>
      <c r="D12" s="75" t="str">
        <f>IF(C12="","",IF(L!$H$3="Firmenname",IFERROR(INDEX(L!$G$11:$H$231,MATCH(C12,L!$G$11:$G$231,0),2),"Eingabeart wurde geändert!"),IFERROR(INDEX(L!$G$11:$H$231,MATCH(C12,L!$H$11:$H$231,0),1),"Eingabeart wurde geändert!")))</f>
        <v/>
      </c>
      <c r="E12" s="192"/>
      <c r="F12" s="192"/>
      <c r="G12" s="192"/>
      <c r="H12" s="192"/>
      <c r="I12" s="192"/>
      <c r="J12" s="192"/>
      <c r="K12" s="192"/>
      <c r="L12" s="192"/>
      <c r="M12" s="192"/>
      <c r="N12" s="192"/>
      <c r="O12" s="192"/>
      <c r="P12" s="192"/>
      <c r="Q12" s="238" t="str">
        <f t="shared" ref="Q12:Q60" si="0">IF(SUM(E12:P12)&gt;0,SUM(E12:P12),"")</f>
        <v/>
      </c>
    </row>
    <row r="13" spans="1:17" s="133" customFormat="1" ht="12.75" customHeight="1" x14ac:dyDescent="0.2">
      <c r="A13" s="306"/>
      <c r="B13" s="111"/>
      <c r="C13" s="111"/>
      <c r="D13" s="75" t="str">
        <f>IF(C13="","",IF(L!$H$3="Firmenname",IFERROR(INDEX(L!$G$11:$H$231,MATCH(C13,L!$G$11:$G$231,0),2),"Eingabeart wurde geändert!"),IFERROR(INDEX(L!$G$11:$H$231,MATCH(C13,L!$H$11:$H$231,0),1),"Eingabeart wurde geändert!")))</f>
        <v/>
      </c>
      <c r="E13" s="192"/>
      <c r="F13" s="192"/>
      <c r="G13" s="192"/>
      <c r="H13" s="192"/>
      <c r="I13" s="192"/>
      <c r="J13" s="192"/>
      <c r="K13" s="192"/>
      <c r="L13" s="192"/>
      <c r="M13" s="192"/>
      <c r="N13" s="192"/>
      <c r="O13" s="192"/>
      <c r="P13" s="192"/>
      <c r="Q13" s="238" t="str">
        <f t="shared" si="0"/>
        <v/>
      </c>
    </row>
    <row r="14" spans="1:17" s="133" customFormat="1" ht="12.75" customHeight="1" x14ac:dyDescent="0.2">
      <c r="A14" s="306"/>
      <c r="B14" s="111"/>
      <c r="C14" s="111"/>
      <c r="D14" s="75" t="str">
        <f>IF(C14="","",IF(L!$H$3="Firmenname",IFERROR(INDEX(L!$G$11:$H$231,MATCH(C14,L!$G$11:$G$231,0),2),"Eingabeart wurde geändert!"),IFERROR(INDEX(L!$G$11:$H$231,MATCH(C14,L!$H$11:$H$231,0),1),"Eingabeart wurde geändert!")))</f>
        <v/>
      </c>
      <c r="E14" s="192"/>
      <c r="F14" s="192"/>
      <c r="G14" s="192"/>
      <c r="H14" s="192"/>
      <c r="I14" s="192"/>
      <c r="J14" s="192"/>
      <c r="K14" s="192"/>
      <c r="L14" s="192"/>
      <c r="M14" s="192"/>
      <c r="N14" s="192"/>
      <c r="O14" s="192"/>
      <c r="P14" s="192"/>
      <c r="Q14" s="238" t="str">
        <f t="shared" si="0"/>
        <v/>
      </c>
    </row>
    <row r="15" spans="1:17" s="133" customFormat="1" ht="12.75" customHeight="1" x14ac:dyDescent="0.2">
      <c r="A15" s="306"/>
      <c r="B15" s="111"/>
      <c r="C15" s="111"/>
      <c r="D15" s="75" t="str">
        <f>IF(C15="","",IF(L!$H$3="Firmenname",IFERROR(INDEX(L!$G$11:$H$231,MATCH(C15,L!$G$11:$G$231,0),2),"Eingabeart wurde geändert!"),IFERROR(INDEX(L!$G$11:$H$231,MATCH(C15,L!$H$11:$H$231,0),1),"Eingabeart wurde geändert!")))</f>
        <v/>
      </c>
      <c r="E15" s="192"/>
      <c r="F15" s="192"/>
      <c r="G15" s="192"/>
      <c r="H15" s="192"/>
      <c r="I15" s="192"/>
      <c r="J15" s="192"/>
      <c r="K15" s="192"/>
      <c r="L15" s="192"/>
      <c r="M15" s="192"/>
      <c r="N15" s="192"/>
      <c r="O15" s="192"/>
      <c r="P15" s="192"/>
      <c r="Q15" s="238" t="str">
        <f t="shared" si="0"/>
        <v/>
      </c>
    </row>
    <row r="16" spans="1:17" s="133" customFormat="1" ht="12.75" customHeight="1" x14ac:dyDescent="0.2">
      <c r="A16" s="306"/>
      <c r="B16" s="111"/>
      <c r="C16" s="111"/>
      <c r="D16" s="75" t="str">
        <f>IF(C16="","",IF(L!$H$3="Firmenname",IFERROR(INDEX(L!$G$11:$H$231,MATCH(C16,L!$G$11:$G$231,0),2),"Eingabeart wurde geändert!"),IFERROR(INDEX(L!$G$11:$H$231,MATCH(C16,L!$H$11:$H$231,0),1),"Eingabeart wurde geändert!")))</f>
        <v/>
      </c>
      <c r="E16" s="192"/>
      <c r="F16" s="192"/>
      <c r="G16" s="192"/>
      <c r="H16" s="192"/>
      <c r="I16" s="192"/>
      <c r="J16" s="192"/>
      <c r="K16" s="192"/>
      <c r="L16" s="192"/>
      <c r="M16" s="192"/>
      <c r="N16" s="192"/>
      <c r="O16" s="192"/>
      <c r="P16" s="192"/>
      <c r="Q16" s="238" t="str">
        <f t="shared" si="0"/>
        <v/>
      </c>
    </row>
    <row r="17" spans="1:17" s="133" customFormat="1" ht="12.75" customHeight="1" x14ac:dyDescent="0.2">
      <c r="A17" s="306"/>
      <c r="B17" s="111"/>
      <c r="C17" s="111"/>
      <c r="D17" s="75" t="str">
        <f>IF(C17="","",IF(L!$H$3="Firmenname",IFERROR(INDEX(L!$G$11:$H$231,MATCH(C17,L!$G$11:$G$231,0),2),"Eingabeart wurde geändert!"),IFERROR(INDEX(L!$G$11:$H$231,MATCH(C17,L!$H$11:$H$231,0),1),"Eingabeart wurde geändert!")))</f>
        <v/>
      </c>
      <c r="E17" s="192"/>
      <c r="F17" s="192"/>
      <c r="G17" s="192"/>
      <c r="H17" s="192"/>
      <c r="I17" s="192"/>
      <c r="J17" s="192"/>
      <c r="K17" s="192"/>
      <c r="L17" s="192"/>
      <c r="M17" s="192"/>
      <c r="N17" s="192"/>
      <c r="O17" s="192"/>
      <c r="P17" s="192"/>
      <c r="Q17" s="238" t="str">
        <f t="shared" si="0"/>
        <v/>
      </c>
    </row>
    <row r="18" spans="1:17" s="133" customFormat="1" ht="12.75" customHeight="1" x14ac:dyDescent="0.2">
      <c r="A18" s="306"/>
      <c r="B18" s="111"/>
      <c r="C18" s="111"/>
      <c r="D18" s="75" t="str">
        <f>IF(C18="","",IF(L!$H$3="Firmenname",IFERROR(INDEX(L!$G$11:$H$231,MATCH(C18,L!$G$11:$G$231,0),2),"Eingabeart wurde geändert!"),IFERROR(INDEX(L!$G$11:$H$231,MATCH(C18,L!$H$11:$H$231,0),1),"Eingabeart wurde geändert!")))</f>
        <v/>
      </c>
      <c r="E18" s="192"/>
      <c r="F18" s="192"/>
      <c r="G18" s="192"/>
      <c r="H18" s="192"/>
      <c r="I18" s="192"/>
      <c r="J18" s="192"/>
      <c r="K18" s="192"/>
      <c r="L18" s="192"/>
      <c r="M18" s="192"/>
      <c r="N18" s="192"/>
      <c r="O18" s="192"/>
      <c r="P18" s="192"/>
      <c r="Q18" s="238" t="str">
        <f t="shared" si="0"/>
        <v/>
      </c>
    </row>
    <row r="19" spans="1:17" s="133" customFormat="1" ht="12.75" customHeight="1" x14ac:dyDescent="0.2">
      <c r="A19" s="306"/>
      <c r="B19" s="111"/>
      <c r="C19" s="111"/>
      <c r="D19" s="75" t="str">
        <f>IF(C19="","",IF(L!$H$3="Firmenname",IFERROR(INDEX(L!$G$11:$H$231,MATCH(C19,L!$G$11:$G$231,0),2),"Eingabeart wurde geändert!"),IFERROR(INDEX(L!$G$11:$H$231,MATCH(C19,L!$H$11:$H$231,0),1),"Eingabeart wurde geändert!")))</f>
        <v/>
      </c>
      <c r="E19" s="192"/>
      <c r="F19" s="192"/>
      <c r="G19" s="192"/>
      <c r="H19" s="192"/>
      <c r="I19" s="192"/>
      <c r="J19" s="192"/>
      <c r="K19" s="192"/>
      <c r="L19" s="192"/>
      <c r="M19" s="192"/>
      <c r="N19" s="192"/>
      <c r="O19" s="192"/>
      <c r="P19" s="192"/>
      <c r="Q19" s="238" t="str">
        <f t="shared" si="0"/>
        <v/>
      </c>
    </row>
    <row r="20" spans="1:17" s="133" customFormat="1" ht="12.75" customHeight="1" x14ac:dyDescent="0.2">
      <c r="A20" s="306"/>
      <c r="B20" s="111"/>
      <c r="C20" s="111"/>
      <c r="D20" s="75" t="str">
        <f>IF(C20="","",IF(L!$H$3="Firmenname",IFERROR(INDEX(L!$G$11:$H$231,MATCH(C20,L!$G$11:$G$231,0),2),"Eingabeart wurde geändert!"),IFERROR(INDEX(L!$G$11:$H$231,MATCH(C20,L!$H$11:$H$231,0),1),"Eingabeart wurde geändert!")))</f>
        <v/>
      </c>
      <c r="E20" s="192"/>
      <c r="F20" s="192"/>
      <c r="G20" s="192"/>
      <c r="H20" s="192"/>
      <c r="I20" s="192"/>
      <c r="J20" s="192"/>
      <c r="K20" s="192"/>
      <c r="L20" s="192"/>
      <c r="M20" s="192"/>
      <c r="N20" s="192"/>
      <c r="O20" s="192"/>
      <c r="P20" s="192"/>
      <c r="Q20" s="238" t="str">
        <f t="shared" si="0"/>
        <v/>
      </c>
    </row>
    <row r="21" spans="1:17" s="133" customFormat="1" ht="12.75" customHeight="1" x14ac:dyDescent="0.2">
      <c r="A21" s="306"/>
      <c r="B21" s="111"/>
      <c r="C21" s="111"/>
      <c r="D21" s="75" t="str">
        <f>IF(C21="","",IF(L!$H$3="Firmenname",IFERROR(INDEX(L!$G$11:$H$231,MATCH(C21,L!$G$11:$G$231,0),2),"Eingabeart wurde geändert!"),IFERROR(INDEX(L!$G$11:$H$231,MATCH(C21,L!$H$11:$H$231,0),1),"Eingabeart wurde geändert!")))</f>
        <v/>
      </c>
      <c r="E21" s="192"/>
      <c r="F21" s="192"/>
      <c r="G21" s="192"/>
      <c r="H21" s="192"/>
      <c r="I21" s="192"/>
      <c r="J21" s="192"/>
      <c r="K21" s="192"/>
      <c r="L21" s="192"/>
      <c r="M21" s="192"/>
      <c r="N21" s="192"/>
      <c r="O21" s="192"/>
      <c r="P21" s="192"/>
      <c r="Q21" s="238" t="str">
        <f t="shared" si="0"/>
        <v/>
      </c>
    </row>
    <row r="22" spans="1:17" s="133" customFormat="1" ht="12.75" customHeight="1" x14ac:dyDescent="0.2">
      <c r="A22" s="306"/>
      <c r="B22" s="111"/>
      <c r="C22" s="111"/>
      <c r="D22" s="75" t="str">
        <f>IF(C22="","",IF(L!$H$3="Firmenname",IFERROR(INDEX(L!$G$11:$H$231,MATCH(C22,L!$G$11:$G$231,0),2),"Eingabeart wurde geändert!"),IFERROR(INDEX(L!$G$11:$H$231,MATCH(C22,L!$H$11:$H$231,0),1),"Eingabeart wurde geändert!")))</f>
        <v/>
      </c>
      <c r="E22" s="192"/>
      <c r="F22" s="192"/>
      <c r="G22" s="192"/>
      <c r="H22" s="192"/>
      <c r="I22" s="192"/>
      <c r="J22" s="192"/>
      <c r="K22" s="192"/>
      <c r="L22" s="192"/>
      <c r="M22" s="192"/>
      <c r="N22" s="192"/>
      <c r="O22" s="192"/>
      <c r="P22" s="192"/>
      <c r="Q22" s="238" t="str">
        <f t="shared" si="0"/>
        <v/>
      </c>
    </row>
    <row r="23" spans="1:17" s="133" customFormat="1" ht="12.75" customHeight="1" x14ac:dyDescent="0.2">
      <c r="A23" s="306"/>
      <c r="B23" s="111"/>
      <c r="C23" s="111"/>
      <c r="D23" s="75" t="str">
        <f>IF(C23="","",IF(L!$H$3="Firmenname",IFERROR(INDEX(L!$G$11:$H$231,MATCH(C23,L!$G$11:$G$231,0),2),"Eingabeart wurde geändert!"),IFERROR(INDEX(L!$G$11:$H$231,MATCH(C23,L!$H$11:$H$231,0),1),"Eingabeart wurde geändert!")))</f>
        <v/>
      </c>
      <c r="E23" s="192"/>
      <c r="F23" s="192"/>
      <c r="G23" s="192"/>
      <c r="H23" s="192"/>
      <c r="I23" s="192"/>
      <c r="J23" s="192"/>
      <c r="K23" s="192"/>
      <c r="L23" s="192"/>
      <c r="M23" s="192"/>
      <c r="N23" s="192"/>
      <c r="O23" s="192"/>
      <c r="P23" s="192"/>
      <c r="Q23" s="238" t="str">
        <f t="shared" si="0"/>
        <v/>
      </c>
    </row>
    <row r="24" spans="1:17" s="133" customFormat="1" ht="12.75" customHeight="1" x14ac:dyDescent="0.2">
      <c r="A24" s="306"/>
      <c r="B24" s="111"/>
      <c r="C24" s="111"/>
      <c r="D24" s="75" t="str">
        <f>IF(C24="","",IF(L!$H$3="Firmenname",IFERROR(INDEX(L!$G$11:$H$231,MATCH(C24,L!$G$11:$G$231,0),2),"Eingabeart wurde geändert!"),IFERROR(INDEX(L!$G$11:$H$231,MATCH(C24,L!$H$11:$H$231,0),1),"Eingabeart wurde geändert!")))</f>
        <v/>
      </c>
      <c r="E24" s="192"/>
      <c r="F24" s="192"/>
      <c r="G24" s="192"/>
      <c r="H24" s="192"/>
      <c r="I24" s="192"/>
      <c r="J24" s="192"/>
      <c r="K24" s="192"/>
      <c r="L24" s="192"/>
      <c r="M24" s="192"/>
      <c r="N24" s="192"/>
      <c r="O24" s="192"/>
      <c r="P24" s="192"/>
      <c r="Q24" s="238" t="str">
        <f t="shared" si="0"/>
        <v/>
      </c>
    </row>
    <row r="25" spans="1:17" s="133" customFormat="1" ht="12.75" customHeight="1" x14ac:dyDescent="0.2">
      <c r="A25" s="306"/>
      <c r="B25" s="111"/>
      <c r="C25" s="111"/>
      <c r="D25" s="75" t="str">
        <f>IF(C25="","",IF(L!$H$3="Firmenname",IFERROR(INDEX(L!$G$11:$H$231,MATCH(C25,L!$G$11:$G$231,0),2),"Eingabeart wurde geändert!"),IFERROR(INDEX(L!$G$11:$H$231,MATCH(C25,L!$H$11:$H$231,0),1),"Eingabeart wurde geändert!")))</f>
        <v/>
      </c>
      <c r="E25" s="192"/>
      <c r="F25" s="192"/>
      <c r="G25" s="192"/>
      <c r="H25" s="192"/>
      <c r="I25" s="192"/>
      <c r="J25" s="192"/>
      <c r="K25" s="192"/>
      <c r="L25" s="192"/>
      <c r="M25" s="192"/>
      <c r="N25" s="192"/>
      <c r="O25" s="192"/>
      <c r="P25" s="192"/>
      <c r="Q25" s="238" t="str">
        <f t="shared" si="0"/>
        <v/>
      </c>
    </row>
    <row r="26" spans="1:17" s="133" customFormat="1" ht="12.75" customHeight="1" x14ac:dyDescent="0.2">
      <c r="A26" s="306"/>
      <c r="B26" s="111"/>
      <c r="C26" s="111"/>
      <c r="D26" s="75" t="str">
        <f>IF(C26="","",IF(L!$H$3="Firmenname",IFERROR(INDEX(L!$G$11:$H$231,MATCH(C26,L!$G$11:$G$231,0),2),"Eingabeart wurde geändert!"),IFERROR(INDEX(L!$G$11:$H$231,MATCH(C26,L!$H$11:$H$231,0),1),"Eingabeart wurde geändert!")))</f>
        <v/>
      </c>
      <c r="E26" s="192"/>
      <c r="F26" s="192"/>
      <c r="G26" s="192"/>
      <c r="H26" s="192"/>
      <c r="I26" s="192"/>
      <c r="J26" s="192"/>
      <c r="K26" s="192"/>
      <c r="L26" s="192"/>
      <c r="M26" s="192"/>
      <c r="N26" s="192"/>
      <c r="O26" s="192"/>
      <c r="P26" s="192"/>
      <c r="Q26" s="238" t="str">
        <f t="shared" si="0"/>
        <v/>
      </c>
    </row>
    <row r="27" spans="1:17" s="133" customFormat="1" ht="12.75" customHeight="1" x14ac:dyDescent="0.2">
      <c r="A27" s="306"/>
      <c r="B27" s="111"/>
      <c r="C27" s="111"/>
      <c r="D27" s="75" t="str">
        <f>IF(C27="","",IF(L!$H$3="Firmenname",IFERROR(INDEX(L!$G$11:$H$231,MATCH(C27,L!$G$11:$G$231,0),2),"Eingabeart wurde geändert!"),IFERROR(INDEX(L!$G$11:$H$231,MATCH(C27,L!$H$11:$H$231,0),1),"Eingabeart wurde geändert!")))</f>
        <v/>
      </c>
      <c r="E27" s="192"/>
      <c r="F27" s="192"/>
      <c r="G27" s="192"/>
      <c r="H27" s="192"/>
      <c r="I27" s="192"/>
      <c r="J27" s="192"/>
      <c r="K27" s="192"/>
      <c r="L27" s="192"/>
      <c r="M27" s="192"/>
      <c r="N27" s="192"/>
      <c r="O27" s="192"/>
      <c r="P27" s="192"/>
      <c r="Q27" s="238" t="str">
        <f t="shared" si="0"/>
        <v/>
      </c>
    </row>
    <row r="28" spans="1:17" s="133" customFormat="1" ht="12.75" customHeight="1" x14ac:dyDescent="0.2">
      <c r="A28" s="306"/>
      <c r="B28" s="111"/>
      <c r="C28" s="111"/>
      <c r="D28" s="75" t="str">
        <f>IF(C28="","",IF(L!$H$3="Firmenname",IFERROR(INDEX(L!$G$11:$H$231,MATCH(C28,L!$G$11:$G$231,0),2),"Eingabeart wurde geändert!"),IFERROR(INDEX(L!$G$11:$H$231,MATCH(C28,L!$H$11:$H$231,0),1),"Eingabeart wurde geändert!")))</f>
        <v/>
      </c>
      <c r="E28" s="192"/>
      <c r="F28" s="192"/>
      <c r="G28" s="192"/>
      <c r="H28" s="192"/>
      <c r="I28" s="192"/>
      <c r="J28" s="192"/>
      <c r="K28" s="192"/>
      <c r="L28" s="192"/>
      <c r="M28" s="192"/>
      <c r="N28" s="192"/>
      <c r="O28" s="192"/>
      <c r="P28" s="192"/>
      <c r="Q28" s="238" t="str">
        <f t="shared" si="0"/>
        <v/>
      </c>
    </row>
    <row r="29" spans="1:17" s="133" customFormat="1" ht="12.75" customHeight="1" x14ac:dyDescent="0.2">
      <c r="A29" s="306"/>
      <c r="B29" s="111"/>
      <c r="C29" s="111"/>
      <c r="D29" s="75" t="str">
        <f>IF(C29="","",IF(L!$H$3="Firmenname",IFERROR(INDEX(L!$G$11:$H$231,MATCH(C29,L!$G$11:$G$231,0),2),"Eingabeart wurde geändert!"),IFERROR(INDEX(L!$G$11:$H$231,MATCH(C29,L!$H$11:$H$231,0),1),"Eingabeart wurde geändert!")))</f>
        <v/>
      </c>
      <c r="E29" s="192"/>
      <c r="F29" s="192"/>
      <c r="G29" s="192"/>
      <c r="H29" s="192"/>
      <c r="I29" s="192"/>
      <c r="J29" s="192"/>
      <c r="K29" s="192"/>
      <c r="L29" s="192"/>
      <c r="M29" s="192"/>
      <c r="N29" s="192"/>
      <c r="O29" s="192"/>
      <c r="P29" s="192"/>
      <c r="Q29" s="238" t="str">
        <f t="shared" si="0"/>
        <v/>
      </c>
    </row>
    <row r="30" spans="1:17" s="133" customFormat="1" ht="12.75" customHeight="1" x14ac:dyDescent="0.2">
      <c r="A30" s="306"/>
      <c r="B30" s="111"/>
      <c r="C30" s="111"/>
      <c r="D30" s="75" t="str">
        <f>IF(C30="","",IF(L!$H$3="Firmenname",IFERROR(INDEX(L!$G$11:$H$231,MATCH(C30,L!$G$11:$G$231,0),2),"Eingabeart wurde geändert!"),IFERROR(INDEX(L!$G$11:$H$231,MATCH(C30,L!$H$11:$H$231,0),1),"Eingabeart wurde geändert!")))</f>
        <v/>
      </c>
      <c r="E30" s="192"/>
      <c r="F30" s="192"/>
      <c r="G30" s="192"/>
      <c r="H30" s="192"/>
      <c r="I30" s="192"/>
      <c r="J30" s="192"/>
      <c r="K30" s="192"/>
      <c r="L30" s="192"/>
      <c r="M30" s="192"/>
      <c r="N30" s="192"/>
      <c r="O30" s="192"/>
      <c r="P30" s="192"/>
      <c r="Q30" s="238" t="str">
        <f t="shared" si="0"/>
        <v/>
      </c>
    </row>
    <row r="31" spans="1:17" s="133" customFormat="1" ht="12.75" customHeight="1" x14ac:dyDescent="0.2">
      <c r="A31" s="306"/>
      <c r="B31" s="111"/>
      <c r="C31" s="111"/>
      <c r="D31" s="75" t="str">
        <f>IF(C31="","",IF(L!$H$3="Firmenname",IFERROR(INDEX(L!$G$11:$H$231,MATCH(C31,L!$G$11:$G$231,0),2),"Eingabeart wurde geändert!"),IFERROR(INDEX(L!$G$11:$H$231,MATCH(C31,L!$H$11:$H$231,0),1),"Eingabeart wurde geändert!")))</f>
        <v/>
      </c>
      <c r="E31" s="192"/>
      <c r="F31" s="192"/>
      <c r="G31" s="192"/>
      <c r="H31" s="192"/>
      <c r="I31" s="192"/>
      <c r="J31" s="192"/>
      <c r="K31" s="192"/>
      <c r="L31" s="192"/>
      <c r="M31" s="192"/>
      <c r="N31" s="192"/>
      <c r="O31" s="192"/>
      <c r="P31" s="192"/>
      <c r="Q31" s="238" t="str">
        <f t="shared" si="0"/>
        <v/>
      </c>
    </row>
    <row r="32" spans="1:17" s="133" customFormat="1" ht="12.75" customHeight="1" x14ac:dyDescent="0.2">
      <c r="A32" s="306"/>
      <c r="B32" s="111"/>
      <c r="C32" s="111"/>
      <c r="D32" s="75" t="str">
        <f>IF(C32="","",IF(L!$H$3="Firmenname",IFERROR(INDEX(L!$G$11:$H$231,MATCH(C32,L!$G$11:$G$231,0),2),"Eingabeart wurde geändert!"),IFERROR(INDEX(L!$G$11:$H$231,MATCH(C32,L!$H$11:$H$231,0),1),"Eingabeart wurde geändert!")))</f>
        <v/>
      </c>
      <c r="E32" s="192"/>
      <c r="F32" s="192"/>
      <c r="G32" s="192"/>
      <c r="H32" s="192"/>
      <c r="I32" s="192"/>
      <c r="J32" s="192"/>
      <c r="K32" s="192"/>
      <c r="L32" s="192"/>
      <c r="M32" s="192"/>
      <c r="N32" s="192"/>
      <c r="O32" s="192"/>
      <c r="P32" s="192"/>
      <c r="Q32" s="238" t="str">
        <f t="shared" si="0"/>
        <v/>
      </c>
    </row>
    <row r="33" spans="1:17" s="133" customFormat="1" ht="12.75" customHeight="1" x14ac:dyDescent="0.2">
      <c r="A33" s="306"/>
      <c r="B33" s="111"/>
      <c r="C33" s="111"/>
      <c r="D33" s="75" t="str">
        <f>IF(C33="","",IF(L!$H$3="Firmenname",IFERROR(INDEX(L!$G$11:$H$231,MATCH(C33,L!$G$11:$G$231,0),2),"Eingabeart wurde geändert!"),IFERROR(INDEX(L!$G$11:$H$231,MATCH(C33,L!$H$11:$H$231,0),1),"Eingabeart wurde geändert!")))</f>
        <v/>
      </c>
      <c r="E33" s="192"/>
      <c r="F33" s="192"/>
      <c r="G33" s="192"/>
      <c r="H33" s="192"/>
      <c r="I33" s="192"/>
      <c r="J33" s="192"/>
      <c r="K33" s="192"/>
      <c r="L33" s="192"/>
      <c r="M33" s="192"/>
      <c r="N33" s="192"/>
      <c r="O33" s="192"/>
      <c r="P33" s="192"/>
      <c r="Q33" s="238" t="str">
        <f t="shared" si="0"/>
        <v/>
      </c>
    </row>
    <row r="34" spans="1:17" s="133" customFormat="1" ht="12.75" customHeight="1" x14ac:dyDescent="0.2">
      <c r="A34" s="306"/>
      <c r="B34" s="111"/>
      <c r="C34" s="111"/>
      <c r="D34" s="75" t="str">
        <f>IF(C34="","",IF(L!$H$3="Firmenname",IFERROR(INDEX(L!$G$11:$H$231,MATCH(C34,L!$G$11:$G$231,0),2),"Eingabeart wurde geändert!"),IFERROR(INDEX(L!$G$11:$H$231,MATCH(C34,L!$H$11:$H$231,0),1),"Eingabeart wurde geändert!")))</f>
        <v/>
      </c>
      <c r="E34" s="192"/>
      <c r="F34" s="192"/>
      <c r="G34" s="192"/>
      <c r="H34" s="192"/>
      <c r="I34" s="192"/>
      <c r="J34" s="192"/>
      <c r="K34" s="192"/>
      <c r="L34" s="192"/>
      <c r="M34" s="192"/>
      <c r="N34" s="192"/>
      <c r="O34" s="192"/>
      <c r="P34" s="192"/>
      <c r="Q34" s="238" t="str">
        <f t="shared" si="0"/>
        <v/>
      </c>
    </row>
    <row r="35" spans="1:17" s="133" customFormat="1" ht="12.75" customHeight="1" x14ac:dyDescent="0.2">
      <c r="A35" s="306"/>
      <c r="B35" s="111"/>
      <c r="C35" s="111"/>
      <c r="D35" s="75" t="str">
        <f>IF(C35="","",IF(L!$H$3="Firmenname",IFERROR(INDEX(L!$G$11:$H$231,MATCH(C35,L!$G$11:$G$231,0),2),"Eingabeart wurde geändert!"),IFERROR(INDEX(L!$G$11:$H$231,MATCH(C35,L!$H$11:$H$231,0),1),"Eingabeart wurde geändert!")))</f>
        <v/>
      </c>
      <c r="E35" s="192"/>
      <c r="F35" s="192"/>
      <c r="G35" s="192"/>
      <c r="H35" s="192"/>
      <c r="I35" s="192"/>
      <c r="J35" s="192"/>
      <c r="K35" s="192"/>
      <c r="L35" s="192"/>
      <c r="M35" s="192"/>
      <c r="N35" s="192"/>
      <c r="O35" s="192"/>
      <c r="P35" s="192"/>
      <c r="Q35" s="238" t="str">
        <f t="shared" si="0"/>
        <v/>
      </c>
    </row>
    <row r="36" spans="1:17" s="133" customFormat="1" ht="12.75" customHeight="1" x14ac:dyDescent="0.2">
      <c r="A36" s="306"/>
      <c r="B36" s="111"/>
      <c r="C36" s="111"/>
      <c r="D36" s="75" t="str">
        <f>IF(C36="","",IF(L!$H$3="Firmenname",IFERROR(INDEX(L!$G$11:$H$231,MATCH(C36,L!$G$11:$G$231,0),2),"Eingabeart wurde geändert!"),IFERROR(INDEX(L!$G$11:$H$231,MATCH(C36,L!$H$11:$H$231,0),1),"Eingabeart wurde geändert!")))</f>
        <v/>
      </c>
      <c r="E36" s="192"/>
      <c r="F36" s="192"/>
      <c r="G36" s="192"/>
      <c r="H36" s="192"/>
      <c r="I36" s="192"/>
      <c r="J36" s="192"/>
      <c r="K36" s="192"/>
      <c r="L36" s="192"/>
      <c r="M36" s="192"/>
      <c r="N36" s="192"/>
      <c r="O36" s="192"/>
      <c r="P36" s="192"/>
      <c r="Q36" s="238" t="str">
        <f t="shared" si="0"/>
        <v/>
      </c>
    </row>
    <row r="37" spans="1:17" s="133" customFormat="1" ht="12.75" customHeight="1" x14ac:dyDescent="0.2">
      <c r="A37" s="306"/>
      <c r="B37" s="111"/>
      <c r="C37" s="111"/>
      <c r="D37" s="75" t="str">
        <f>IF(C37="","",IF(L!$H$3="Firmenname",IFERROR(INDEX(L!$G$11:$H$231,MATCH(C37,L!$G$11:$G$231,0),2),"Eingabeart wurde geändert!"),IFERROR(INDEX(L!$G$11:$H$231,MATCH(C37,L!$H$11:$H$231,0),1),"Eingabeart wurde geändert!")))</f>
        <v/>
      </c>
      <c r="E37" s="192"/>
      <c r="F37" s="192"/>
      <c r="G37" s="192"/>
      <c r="H37" s="192"/>
      <c r="I37" s="192"/>
      <c r="J37" s="192"/>
      <c r="K37" s="192"/>
      <c r="L37" s="192"/>
      <c r="M37" s="192"/>
      <c r="N37" s="192"/>
      <c r="O37" s="192"/>
      <c r="P37" s="192"/>
      <c r="Q37" s="238" t="str">
        <f t="shared" si="0"/>
        <v/>
      </c>
    </row>
    <row r="38" spans="1:17" s="133" customFormat="1" ht="12.75" customHeight="1" x14ac:dyDescent="0.2">
      <c r="A38" s="306"/>
      <c r="B38" s="111"/>
      <c r="C38" s="111"/>
      <c r="D38" s="75" t="str">
        <f>IF(C38="","",IF(L!$H$3="Firmenname",IFERROR(INDEX(L!$G$11:$H$231,MATCH(C38,L!$G$11:$G$231,0),2),"Eingabeart wurde geändert!"),IFERROR(INDEX(L!$G$11:$H$231,MATCH(C38,L!$H$11:$H$231,0),1),"Eingabeart wurde geändert!")))</f>
        <v/>
      </c>
      <c r="E38" s="192"/>
      <c r="F38" s="192"/>
      <c r="G38" s="192"/>
      <c r="H38" s="192"/>
      <c r="I38" s="192"/>
      <c r="J38" s="192"/>
      <c r="K38" s="192"/>
      <c r="L38" s="192"/>
      <c r="M38" s="192"/>
      <c r="N38" s="192"/>
      <c r="O38" s="192"/>
      <c r="P38" s="192"/>
      <c r="Q38" s="238" t="str">
        <f t="shared" si="0"/>
        <v/>
      </c>
    </row>
    <row r="39" spans="1:17" s="133" customFormat="1" ht="12.75" customHeight="1" x14ac:dyDescent="0.2">
      <c r="A39" s="306"/>
      <c r="B39" s="111"/>
      <c r="C39" s="111"/>
      <c r="D39" s="75" t="str">
        <f>IF(C39="","",IF(L!$H$3="Firmenname",IFERROR(INDEX(L!$G$11:$H$231,MATCH(C39,L!$G$11:$G$231,0),2),"Eingabeart wurde geändert!"),IFERROR(INDEX(L!$G$11:$H$231,MATCH(C39,L!$H$11:$H$231,0),1),"Eingabeart wurde geändert!")))</f>
        <v/>
      </c>
      <c r="E39" s="192"/>
      <c r="F39" s="192"/>
      <c r="G39" s="192"/>
      <c r="H39" s="192"/>
      <c r="I39" s="192"/>
      <c r="J39" s="192"/>
      <c r="K39" s="192"/>
      <c r="L39" s="192"/>
      <c r="M39" s="192"/>
      <c r="N39" s="192"/>
      <c r="O39" s="192"/>
      <c r="P39" s="192"/>
      <c r="Q39" s="238" t="str">
        <f t="shared" si="0"/>
        <v/>
      </c>
    </row>
    <row r="40" spans="1:17" s="133" customFormat="1" ht="12.75" customHeight="1" x14ac:dyDescent="0.2">
      <c r="A40" s="306"/>
      <c r="B40" s="111"/>
      <c r="C40" s="111"/>
      <c r="D40" s="75" t="str">
        <f>IF(C40="","",IF(L!$H$3="Firmenname",IFERROR(INDEX(L!$G$11:$H$231,MATCH(C40,L!$G$11:$G$231,0),2),"Eingabeart wurde geändert!"),IFERROR(INDEX(L!$G$11:$H$231,MATCH(C40,L!$H$11:$H$231,0),1),"Eingabeart wurde geändert!")))</f>
        <v/>
      </c>
      <c r="E40" s="192"/>
      <c r="F40" s="192"/>
      <c r="G40" s="192"/>
      <c r="H40" s="192"/>
      <c r="I40" s="192"/>
      <c r="J40" s="192"/>
      <c r="K40" s="192"/>
      <c r="L40" s="192"/>
      <c r="M40" s="192"/>
      <c r="N40" s="192"/>
      <c r="O40" s="192"/>
      <c r="P40" s="192"/>
      <c r="Q40" s="168" t="str">
        <f t="shared" si="0"/>
        <v/>
      </c>
    </row>
    <row r="41" spans="1:17" s="133" customFormat="1" ht="12.75" customHeight="1" x14ac:dyDescent="0.2">
      <c r="A41" s="306"/>
      <c r="B41" s="111"/>
      <c r="C41" s="111"/>
      <c r="D41" s="75" t="str">
        <f>IF(C41="","",IF(L!$H$3="Firmenname",IFERROR(INDEX(L!$G$11:$H$231,MATCH(C41,L!$G$11:$G$231,0),2),"Eingabeart wurde geändert!"),IFERROR(INDEX(L!$G$11:$H$231,MATCH(C41,L!$H$11:$H$231,0),1),"Eingabeart wurde geändert!")))</f>
        <v/>
      </c>
      <c r="E41" s="192"/>
      <c r="F41" s="192"/>
      <c r="G41" s="192"/>
      <c r="H41" s="192"/>
      <c r="I41" s="192"/>
      <c r="J41" s="192"/>
      <c r="K41" s="192"/>
      <c r="L41" s="192"/>
      <c r="M41" s="192"/>
      <c r="N41" s="192"/>
      <c r="O41" s="192"/>
      <c r="P41" s="192"/>
      <c r="Q41" s="168" t="str">
        <f t="shared" si="0"/>
        <v/>
      </c>
    </row>
    <row r="42" spans="1:17" s="133" customFormat="1" ht="12.75" customHeight="1" x14ac:dyDescent="0.2">
      <c r="A42" s="306"/>
      <c r="B42" s="111"/>
      <c r="C42" s="111"/>
      <c r="D42" s="75" t="str">
        <f>IF(C42="","",IF(L!$H$3="Firmenname",IFERROR(INDEX(L!$G$11:$H$231,MATCH(C42,L!$G$11:$G$231,0),2),"Eingabeart wurde geändert!"),IFERROR(INDEX(L!$G$11:$H$231,MATCH(C42,L!$H$11:$H$231,0),1),"Eingabeart wurde geändert!")))</f>
        <v/>
      </c>
      <c r="E42" s="192"/>
      <c r="F42" s="192"/>
      <c r="G42" s="192"/>
      <c r="H42" s="192"/>
      <c r="I42" s="192"/>
      <c r="J42" s="192"/>
      <c r="K42" s="192"/>
      <c r="L42" s="192"/>
      <c r="M42" s="192"/>
      <c r="N42" s="192"/>
      <c r="O42" s="192"/>
      <c r="P42" s="192"/>
      <c r="Q42" s="168" t="str">
        <f t="shared" si="0"/>
        <v/>
      </c>
    </row>
    <row r="43" spans="1:17" s="133" customFormat="1" ht="12.75" customHeight="1" x14ac:dyDescent="0.2">
      <c r="A43" s="306"/>
      <c r="B43" s="111"/>
      <c r="C43" s="111"/>
      <c r="D43" s="75" t="str">
        <f>IF(C43="","",IF(L!$H$3="Firmenname",IFERROR(INDEX(L!$G$11:$H$231,MATCH(C43,L!$G$11:$G$231,0),2),"Eingabeart wurde geändert!"),IFERROR(INDEX(L!$G$11:$H$231,MATCH(C43,L!$H$11:$H$231,0),1),"Eingabeart wurde geändert!")))</f>
        <v/>
      </c>
      <c r="E43" s="192"/>
      <c r="F43" s="192"/>
      <c r="G43" s="192"/>
      <c r="H43" s="192"/>
      <c r="I43" s="192"/>
      <c r="J43" s="192"/>
      <c r="K43" s="192"/>
      <c r="L43" s="192"/>
      <c r="M43" s="192"/>
      <c r="N43" s="192"/>
      <c r="O43" s="192"/>
      <c r="P43" s="192"/>
      <c r="Q43" s="168" t="str">
        <f t="shared" si="0"/>
        <v/>
      </c>
    </row>
    <row r="44" spans="1:17" ht="12.75" customHeight="1" x14ac:dyDescent="0.2">
      <c r="A44" s="306"/>
      <c r="B44" s="111"/>
      <c r="C44" s="111"/>
      <c r="D44" s="75" t="str">
        <f>IF(C44="","",IF(L!$H$3="Firmenname",IFERROR(INDEX(L!$G$11:$H$231,MATCH(C44,L!$G$11:$G$231,0),2),"Eingabeart wurde geändert!"),IFERROR(INDEX(L!$G$11:$H$231,MATCH(C44,L!$H$11:$H$231,0),1),"Eingabeart wurde geändert!")))</f>
        <v/>
      </c>
      <c r="E44" s="112"/>
      <c r="F44" s="112"/>
      <c r="G44" s="112"/>
      <c r="H44" s="112"/>
      <c r="I44" s="112"/>
      <c r="J44" s="112"/>
      <c r="K44" s="112"/>
      <c r="L44" s="112"/>
      <c r="M44" s="112"/>
      <c r="N44" s="112"/>
      <c r="O44" s="112"/>
      <c r="P44" s="112"/>
      <c r="Q44" s="168" t="str">
        <f t="shared" si="0"/>
        <v/>
      </c>
    </row>
    <row r="45" spans="1:17" s="59" customFormat="1" ht="12.75" customHeight="1" x14ac:dyDescent="0.2">
      <c r="A45" s="306"/>
      <c r="B45" s="111"/>
      <c r="C45" s="111"/>
      <c r="D45" s="75" t="str">
        <f>IF(C45="","",IF(L!$H$3="Firmenname",IFERROR(INDEX(L!$G$11:$H$231,MATCH(C45,L!$G$11:$G$231,0),2),"Eingabeart wurde geändert!"),IFERROR(INDEX(L!$G$11:$H$231,MATCH(C45,L!$H$11:$H$231,0),1),"Eingabeart wurde geändert!")))</f>
        <v/>
      </c>
      <c r="E45" s="112"/>
      <c r="F45" s="112"/>
      <c r="G45" s="112"/>
      <c r="H45" s="112"/>
      <c r="I45" s="112"/>
      <c r="J45" s="112"/>
      <c r="K45" s="112"/>
      <c r="L45" s="112"/>
      <c r="M45" s="112"/>
      <c r="N45" s="112"/>
      <c r="O45" s="112"/>
      <c r="P45" s="112"/>
      <c r="Q45" s="168" t="str">
        <f t="shared" si="0"/>
        <v/>
      </c>
    </row>
    <row r="46" spans="1:17" s="133" customFormat="1" ht="12.75" customHeight="1" x14ac:dyDescent="0.2">
      <c r="A46" s="306"/>
      <c r="B46" s="111"/>
      <c r="C46" s="111"/>
      <c r="D46" s="75" t="str">
        <f>IF(C46="","",IF(L!$H$3="Firmenname",IFERROR(INDEX(L!$G$11:$H$231,MATCH(C46,L!$G$11:$G$231,0),2),"Eingabeart wurde geändert!"),IFERROR(INDEX(L!$G$11:$H$231,MATCH(C46,L!$H$11:$H$231,0),1),"Eingabeart wurde geändert!")))</f>
        <v/>
      </c>
      <c r="E46" s="112"/>
      <c r="F46" s="112"/>
      <c r="G46" s="112"/>
      <c r="H46" s="112"/>
      <c r="I46" s="112"/>
      <c r="J46" s="112"/>
      <c r="K46" s="112"/>
      <c r="L46" s="112"/>
      <c r="M46" s="112"/>
      <c r="N46" s="112"/>
      <c r="O46" s="112"/>
      <c r="P46" s="112"/>
      <c r="Q46" s="168" t="str">
        <f t="shared" si="0"/>
        <v/>
      </c>
    </row>
    <row r="47" spans="1:17" s="133" customFormat="1" ht="12.75" customHeight="1" x14ac:dyDescent="0.2">
      <c r="A47" s="306"/>
      <c r="B47" s="111"/>
      <c r="C47" s="111"/>
      <c r="D47" s="75" t="str">
        <f>IF(C47="","",IF(L!$H$3="Firmenname",IFERROR(INDEX(L!$G$11:$H$231,MATCH(C47,L!$G$11:$G$231,0),2),"Eingabeart wurde geändert!"),IFERROR(INDEX(L!$G$11:$H$231,MATCH(C47,L!$H$11:$H$231,0),1),"Eingabeart wurde geändert!")))</f>
        <v/>
      </c>
      <c r="E47" s="112"/>
      <c r="F47" s="112"/>
      <c r="G47" s="112"/>
      <c r="H47" s="112"/>
      <c r="I47" s="112"/>
      <c r="J47" s="112"/>
      <c r="K47" s="112"/>
      <c r="L47" s="112"/>
      <c r="M47" s="112"/>
      <c r="N47" s="112"/>
      <c r="O47" s="112"/>
      <c r="P47" s="112"/>
      <c r="Q47" s="168" t="str">
        <f t="shared" si="0"/>
        <v/>
      </c>
    </row>
    <row r="48" spans="1:17" s="133" customFormat="1" ht="12.75" customHeight="1" x14ac:dyDescent="0.2">
      <c r="A48" s="306"/>
      <c r="B48" s="111"/>
      <c r="C48" s="111"/>
      <c r="D48" s="75" t="str">
        <f>IF(C48="","",IF(L!$H$3="Firmenname",IFERROR(INDEX(L!$G$11:$H$231,MATCH(C48,L!$G$11:$G$231,0),2),"Eingabeart wurde geändert!"),IFERROR(INDEX(L!$G$11:$H$231,MATCH(C48,L!$H$11:$H$231,0),1),"Eingabeart wurde geändert!")))</f>
        <v/>
      </c>
      <c r="E48" s="112"/>
      <c r="F48" s="112"/>
      <c r="G48" s="112"/>
      <c r="H48" s="112"/>
      <c r="I48" s="112"/>
      <c r="J48" s="112"/>
      <c r="K48" s="112"/>
      <c r="L48" s="112"/>
      <c r="M48" s="112"/>
      <c r="N48" s="112"/>
      <c r="O48" s="112"/>
      <c r="P48" s="112"/>
      <c r="Q48" s="168" t="str">
        <f t="shared" si="0"/>
        <v/>
      </c>
    </row>
    <row r="49" spans="1:17" s="133" customFormat="1" ht="12.75" customHeight="1" x14ac:dyDescent="0.2">
      <c r="A49" s="306"/>
      <c r="B49" s="111"/>
      <c r="C49" s="111"/>
      <c r="D49" s="75" t="str">
        <f>IF(C49="","",IF(L!$H$3="Firmenname",IFERROR(INDEX(L!$G$11:$H$231,MATCH(C49,L!$G$11:$G$231,0),2),"Eingabeart wurde geändert!"),IFERROR(INDEX(L!$G$11:$H$231,MATCH(C49,L!$H$11:$H$231,0),1),"Eingabeart wurde geändert!")))</f>
        <v/>
      </c>
      <c r="E49" s="112"/>
      <c r="F49" s="112"/>
      <c r="G49" s="112"/>
      <c r="H49" s="112"/>
      <c r="I49" s="112"/>
      <c r="J49" s="112"/>
      <c r="K49" s="112"/>
      <c r="L49" s="112"/>
      <c r="M49" s="112"/>
      <c r="N49" s="112"/>
      <c r="O49" s="112"/>
      <c r="P49" s="112"/>
      <c r="Q49" s="168" t="str">
        <f t="shared" si="0"/>
        <v/>
      </c>
    </row>
    <row r="50" spans="1:17" s="133" customFormat="1" ht="12.75" customHeight="1" x14ac:dyDescent="0.2">
      <c r="A50" s="306"/>
      <c r="B50" s="111"/>
      <c r="C50" s="111"/>
      <c r="D50" s="75" t="str">
        <f>IF(C50="","",IF(L!$H$3="Firmenname",IFERROR(INDEX(L!$G$11:$H$231,MATCH(C50,L!$G$11:$G$231,0),2),"Eingabeart wurde geändert!"),IFERROR(INDEX(L!$G$11:$H$231,MATCH(C50,L!$H$11:$H$231,0),1),"Eingabeart wurde geändert!")))</f>
        <v/>
      </c>
      <c r="E50" s="112"/>
      <c r="F50" s="112"/>
      <c r="G50" s="112"/>
      <c r="H50" s="112"/>
      <c r="I50" s="112"/>
      <c r="J50" s="112"/>
      <c r="K50" s="112"/>
      <c r="L50" s="112"/>
      <c r="M50" s="112"/>
      <c r="N50" s="112"/>
      <c r="O50" s="112"/>
      <c r="P50" s="112"/>
      <c r="Q50" s="168" t="str">
        <f t="shared" si="0"/>
        <v/>
      </c>
    </row>
    <row r="51" spans="1:17" s="133" customFormat="1" ht="12.75" customHeight="1" x14ac:dyDescent="0.2">
      <c r="A51" s="306"/>
      <c r="B51" s="111"/>
      <c r="C51" s="111"/>
      <c r="D51" s="75" t="str">
        <f>IF(C51="","",IF(L!$H$3="Firmenname",IFERROR(INDEX(L!$G$11:$H$231,MATCH(C51,L!$G$11:$G$231,0),2),"Eingabeart wurde geändert!"),IFERROR(INDEX(L!$G$11:$H$231,MATCH(C51,L!$H$11:$H$231,0),1),"Eingabeart wurde geändert!")))</f>
        <v/>
      </c>
      <c r="E51" s="112"/>
      <c r="F51" s="112"/>
      <c r="G51" s="112"/>
      <c r="H51" s="112"/>
      <c r="I51" s="112"/>
      <c r="J51" s="112"/>
      <c r="K51" s="112"/>
      <c r="L51" s="112"/>
      <c r="M51" s="112"/>
      <c r="N51" s="112"/>
      <c r="O51" s="112"/>
      <c r="P51" s="112"/>
      <c r="Q51" s="168" t="str">
        <f t="shared" si="0"/>
        <v/>
      </c>
    </row>
    <row r="52" spans="1:17" s="59" customFormat="1" ht="12.75" customHeight="1" x14ac:dyDescent="0.2">
      <c r="A52" s="306"/>
      <c r="B52" s="111"/>
      <c r="C52" s="111"/>
      <c r="D52" s="75" t="str">
        <f>IF(C52="","",IF(L!$H$3="Firmenname",IFERROR(INDEX(L!$G$11:$H$231,MATCH(C52,L!$G$11:$G$231,0),2),"Eingabeart wurde geändert!"),IFERROR(INDEX(L!$G$11:$H$231,MATCH(C52,L!$H$11:$H$231,0),1),"Eingabeart wurde geändert!")))</f>
        <v/>
      </c>
      <c r="E52" s="112"/>
      <c r="F52" s="112"/>
      <c r="G52" s="112"/>
      <c r="H52" s="112"/>
      <c r="I52" s="112"/>
      <c r="J52" s="112"/>
      <c r="K52" s="112"/>
      <c r="L52" s="112"/>
      <c r="M52" s="112"/>
      <c r="N52" s="112"/>
      <c r="O52" s="112"/>
      <c r="P52" s="112"/>
      <c r="Q52" s="168" t="str">
        <f t="shared" si="0"/>
        <v/>
      </c>
    </row>
    <row r="53" spans="1:17" s="59" customFormat="1" ht="12.75" customHeight="1" x14ac:dyDescent="0.2">
      <c r="A53" s="306"/>
      <c r="B53" s="111"/>
      <c r="C53" s="111"/>
      <c r="D53" s="75" t="str">
        <f>IF(C53="","",IF(L!$H$3="Firmenname",IFERROR(INDEX(L!$G$11:$H$231,MATCH(C53,L!$G$11:$G$231,0),2),"Eingabeart wurde geändert!"),IFERROR(INDEX(L!$G$11:$H$231,MATCH(C53,L!$H$11:$H$231,0),1),"Eingabeart wurde geändert!")))</f>
        <v/>
      </c>
      <c r="E53" s="112"/>
      <c r="F53" s="112"/>
      <c r="G53" s="112"/>
      <c r="H53" s="112"/>
      <c r="I53" s="112"/>
      <c r="J53" s="112"/>
      <c r="K53" s="112"/>
      <c r="L53" s="112"/>
      <c r="M53" s="112"/>
      <c r="N53" s="112"/>
      <c r="O53" s="112"/>
      <c r="P53" s="112"/>
      <c r="Q53" s="168" t="str">
        <f t="shared" si="0"/>
        <v/>
      </c>
    </row>
    <row r="54" spans="1:17" ht="12.75" customHeight="1" x14ac:dyDescent="0.2">
      <c r="A54" s="306"/>
      <c r="B54" s="111"/>
      <c r="C54" s="111"/>
      <c r="D54" s="75" t="str">
        <f>IF(C54="","",IF(L!$H$3="Firmenname",IFERROR(INDEX(L!$G$11:$H$231,MATCH(C54,L!$G$11:$G$231,0),2),"Eingabeart wurde geändert!"),IFERROR(INDEX(L!$G$11:$H$231,MATCH(C54,L!$H$11:$H$231,0),1),"Eingabeart wurde geändert!")))</f>
        <v/>
      </c>
      <c r="E54" s="112"/>
      <c r="F54" s="112"/>
      <c r="G54" s="112"/>
      <c r="H54" s="112"/>
      <c r="I54" s="112"/>
      <c r="J54" s="112"/>
      <c r="K54" s="112"/>
      <c r="L54" s="112"/>
      <c r="M54" s="112"/>
      <c r="N54" s="112"/>
      <c r="O54" s="112"/>
      <c r="P54" s="112"/>
      <c r="Q54" s="168" t="str">
        <f t="shared" si="0"/>
        <v/>
      </c>
    </row>
    <row r="55" spans="1:17" ht="12.75" customHeight="1" x14ac:dyDescent="0.2">
      <c r="A55" s="306"/>
      <c r="B55" s="111"/>
      <c r="C55" s="111"/>
      <c r="D55" s="75" t="str">
        <f>IF(C55="","",IF(L!$H$3="Firmenname",IFERROR(INDEX(L!$G$11:$H$231,MATCH(C55,L!$G$11:$G$231,0),2),"Eingabeart wurde geändert!"),IFERROR(INDEX(L!$G$11:$H$231,MATCH(C55,L!$H$11:$H$231,0),1),"Eingabeart wurde geändert!")))</f>
        <v/>
      </c>
      <c r="E55" s="112"/>
      <c r="F55" s="112"/>
      <c r="G55" s="112"/>
      <c r="H55" s="112"/>
      <c r="I55" s="112"/>
      <c r="J55" s="112"/>
      <c r="K55" s="112"/>
      <c r="L55" s="112"/>
      <c r="M55" s="112"/>
      <c r="N55" s="112"/>
      <c r="O55" s="112"/>
      <c r="P55" s="112"/>
      <c r="Q55" s="168" t="str">
        <f t="shared" si="0"/>
        <v/>
      </c>
    </row>
    <row r="56" spans="1:17" s="133" customFormat="1" ht="12.75" customHeight="1" x14ac:dyDescent="0.2">
      <c r="A56" s="306"/>
      <c r="B56" s="111"/>
      <c r="C56" s="111"/>
      <c r="D56" s="75" t="str">
        <f>IF(C56="","",IF(L!$H$3="Firmenname",IFERROR(INDEX(L!$G$11:$H$231,MATCH(C56,L!$G$11:$G$231,0),2),"Eingabeart wurde geändert!"),IFERROR(INDEX(L!$G$11:$H$231,MATCH(C56,L!$H$11:$H$231,0),1),"Eingabeart wurde geändert!")))</f>
        <v/>
      </c>
      <c r="E56" s="112"/>
      <c r="F56" s="112"/>
      <c r="G56" s="112"/>
      <c r="H56" s="112"/>
      <c r="I56" s="112"/>
      <c r="J56" s="112"/>
      <c r="K56" s="112"/>
      <c r="L56" s="112"/>
      <c r="M56" s="112"/>
      <c r="N56" s="112"/>
      <c r="O56" s="112"/>
      <c r="P56" s="112"/>
      <c r="Q56" s="168" t="str">
        <f t="shared" si="0"/>
        <v/>
      </c>
    </row>
    <row r="57" spans="1:17" s="133" customFormat="1" ht="12.75" customHeight="1" x14ac:dyDescent="0.2">
      <c r="A57" s="306"/>
      <c r="B57" s="111"/>
      <c r="C57" s="111"/>
      <c r="D57" s="75" t="str">
        <f>IF(C57="","",IF(L!$H$3="Firmenname",IFERROR(INDEX(L!$G$11:$H$231,MATCH(C57,L!$G$11:$G$231,0),2),"Eingabeart wurde geändert!"),IFERROR(INDEX(L!$G$11:$H$231,MATCH(C57,L!$H$11:$H$231,0),1),"Eingabeart wurde geändert!")))</f>
        <v/>
      </c>
      <c r="E57" s="112"/>
      <c r="F57" s="112"/>
      <c r="G57" s="112"/>
      <c r="H57" s="112"/>
      <c r="I57" s="112"/>
      <c r="J57" s="112"/>
      <c r="K57" s="112"/>
      <c r="L57" s="112"/>
      <c r="M57" s="112"/>
      <c r="N57" s="112"/>
      <c r="O57" s="112"/>
      <c r="P57" s="112"/>
      <c r="Q57" s="168" t="str">
        <f t="shared" si="0"/>
        <v/>
      </c>
    </row>
    <row r="58" spans="1:17" ht="12.75" customHeight="1" x14ac:dyDescent="0.2">
      <c r="A58" s="306"/>
      <c r="B58" s="111"/>
      <c r="C58" s="111"/>
      <c r="D58" s="75" t="str">
        <f>IF(C58="","",IF(L!$H$3="Firmenname",IFERROR(INDEX(L!$G$11:$H$231,MATCH(C58,L!$G$11:$G$231,0),2),"Eingabeart wurde geändert!"),IFERROR(INDEX(L!$G$11:$H$231,MATCH(C58,L!$H$11:$H$231,0),1),"Eingabeart wurde geändert!")))</f>
        <v/>
      </c>
      <c r="E58" s="112"/>
      <c r="F58" s="112"/>
      <c r="G58" s="112"/>
      <c r="H58" s="112"/>
      <c r="I58" s="112"/>
      <c r="J58" s="112"/>
      <c r="K58" s="112"/>
      <c r="L58" s="112"/>
      <c r="M58" s="112"/>
      <c r="N58" s="112"/>
      <c r="O58" s="112"/>
      <c r="P58" s="112"/>
      <c r="Q58" s="168" t="str">
        <f t="shared" si="0"/>
        <v/>
      </c>
    </row>
    <row r="59" spans="1:17" ht="12.75" customHeight="1" x14ac:dyDescent="0.2">
      <c r="A59" s="306"/>
      <c r="B59" s="111"/>
      <c r="C59" s="111"/>
      <c r="D59" s="75" t="str">
        <f>IF(C59="","",IF(L!$H$3="Firmenname",IFERROR(INDEX(L!$G$11:$H$231,MATCH(C59,L!$G$11:$G$231,0),2),"Eingabeart wurde geändert!"),IFERROR(INDEX(L!$G$11:$H$231,MATCH(C59,L!$H$11:$H$231,0),1),"Eingabeart wurde geändert!")))</f>
        <v/>
      </c>
      <c r="E59" s="112"/>
      <c r="F59" s="112"/>
      <c r="G59" s="112"/>
      <c r="H59" s="112"/>
      <c r="I59" s="112"/>
      <c r="J59" s="112"/>
      <c r="K59" s="112"/>
      <c r="L59" s="112"/>
      <c r="M59" s="112"/>
      <c r="N59" s="112"/>
      <c r="O59" s="112"/>
      <c r="P59" s="112"/>
      <c r="Q59" s="168" t="str">
        <f t="shared" si="0"/>
        <v/>
      </c>
    </row>
    <row r="60" spans="1:17" ht="12.75" customHeight="1" x14ac:dyDescent="0.2">
      <c r="A60" s="307"/>
      <c r="B60" s="113"/>
      <c r="C60" s="113"/>
      <c r="D60" s="74" t="str">
        <f>IF(C60="","",IF(L!$H$3="Firmenname",IFERROR(INDEX(L!$G$11:$H$231,MATCH(C60,L!$G$11:$G$231,0),2),"Eingabeart wurde geändert!"),IFERROR(INDEX(L!$G$11:$H$231,MATCH(C60,L!$H$11:$H$231,0),1),"Eingabeart wurde geändert!")))</f>
        <v/>
      </c>
      <c r="E60" s="114"/>
      <c r="F60" s="114"/>
      <c r="G60" s="114"/>
      <c r="H60" s="114"/>
      <c r="I60" s="114"/>
      <c r="J60" s="114"/>
      <c r="K60" s="114"/>
      <c r="L60" s="114"/>
      <c r="M60" s="114"/>
      <c r="N60" s="114"/>
      <c r="O60" s="114"/>
      <c r="P60" s="114"/>
      <c r="Q60" s="166" t="str">
        <f t="shared" si="0"/>
        <v/>
      </c>
    </row>
    <row r="61" spans="1:17" ht="12.75" customHeight="1" x14ac:dyDescent="0.2">
      <c r="A61" s="305" t="s">
        <v>227</v>
      </c>
      <c r="B61" s="109"/>
      <c r="C61" s="109"/>
      <c r="D61" s="75" t="str">
        <f>IF(C61="","",IF(L!$H$3="Firmenname",IFERROR(INDEX(L!$G$11:$H$231,MATCH(C61,L!$G$11:$G$231,0),2),"Eingabeart wurde geändert!"),IFERROR(INDEX(L!$G$11:$H$231,MATCH(C61,L!$H$11:$H$231,0),1),"Eingabeart wurde geändert!")))</f>
        <v/>
      </c>
      <c r="E61" s="110"/>
      <c r="F61" s="110"/>
      <c r="G61" s="110"/>
      <c r="H61" s="110"/>
      <c r="I61" s="110"/>
      <c r="J61" s="110"/>
      <c r="K61" s="110"/>
      <c r="L61" s="110"/>
      <c r="M61" s="110"/>
      <c r="N61" s="110"/>
      <c r="O61" s="110"/>
      <c r="P61" s="110"/>
      <c r="Q61" s="165" t="str">
        <f t="shared" ref="Q61:Q110" si="1">IF(SUM(E61:P61)&gt;0,SUM(E61:P61),"")</f>
        <v/>
      </c>
    </row>
    <row r="62" spans="1:17" s="133" customFormat="1" ht="12.75" customHeight="1" x14ac:dyDescent="0.2">
      <c r="A62" s="306"/>
      <c r="B62" s="191"/>
      <c r="C62" s="191"/>
      <c r="D62" s="75" t="str">
        <f>IF(C62="","",IF(L!$H$3="Firmenname",IFERROR(INDEX(L!$G$11:$H$231,MATCH(C62,L!$G$11:$G$231,0),2),"Eingabeart wurde geändert!"),IFERROR(INDEX(L!$G$11:$H$231,MATCH(C62,L!$H$11:$H$231,0),1),"Eingabeart wurde geändert!")))</f>
        <v/>
      </c>
      <c r="E62" s="192"/>
      <c r="F62" s="192"/>
      <c r="G62" s="192"/>
      <c r="H62" s="192"/>
      <c r="I62" s="192"/>
      <c r="J62" s="192"/>
      <c r="K62" s="192"/>
      <c r="L62" s="192"/>
      <c r="M62" s="192"/>
      <c r="N62" s="192"/>
      <c r="O62" s="192"/>
      <c r="P62" s="192"/>
      <c r="Q62" s="238" t="str">
        <f t="shared" si="1"/>
        <v/>
      </c>
    </row>
    <row r="63" spans="1:17" s="133" customFormat="1" ht="12.75" customHeight="1" x14ac:dyDescent="0.2">
      <c r="A63" s="306"/>
      <c r="B63" s="191"/>
      <c r="C63" s="191"/>
      <c r="D63" s="75" t="str">
        <f>IF(C63="","",IF(L!$H$3="Firmenname",IFERROR(INDEX(L!$G$11:$H$231,MATCH(C63,L!$G$11:$G$231,0),2),"Eingabeart wurde geändert!"),IFERROR(INDEX(L!$G$11:$H$231,MATCH(C63,L!$H$11:$H$231,0),1),"Eingabeart wurde geändert!")))</f>
        <v/>
      </c>
      <c r="E63" s="192"/>
      <c r="F63" s="192"/>
      <c r="G63" s="192"/>
      <c r="H63" s="192"/>
      <c r="I63" s="192"/>
      <c r="J63" s="192"/>
      <c r="K63" s="192"/>
      <c r="L63" s="192"/>
      <c r="M63" s="192"/>
      <c r="N63" s="192"/>
      <c r="O63" s="192"/>
      <c r="P63" s="192"/>
      <c r="Q63" s="238" t="str">
        <f t="shared" si="1"/>
        <v/>
      </c>
    </row>
    <row r="64" spans="1:17" s="133" customFormat="1" ht="12.75" customHeight="1" x14ac:dyDescent="0.2">
      <c r="A64" s="306"/>
      <c r="B64" s="191"/>
      <c r="C64" s="191"/>
      <c r="D64" s="75" t="str">
        <f>IF(C64="","",IF(L!$H$3="Firmenname",IFERROR(INDEX(L!$G$11:$H$231,MATCH(C64,L!$G$11:$G$231,0),2),"Eingabeart wurde geändert!"),IFERROR(INDEX(L!$G$11:$H$231,MATCH(C64,L!$H$11:$H$231,0),1),"Eingabeart wurde geändert!")))</f>
        <v/>
      </c>
      <c r="E64" s="192"/>
      <c r="F64" s="192"/>
      <c r="G64" s="192"/>
      <c r="H64" s="192"/>
      <c r="I64" s="192"/>
      <c r="J64" s="192"/>
      <c r="K64" s="192"/>
      <c r="L64" s="192"/>
      <c r="M64" s="192"/>
      <c r="N64" s="192"/>
      <c r="O64" s="192"/>
      <c r="P64" s="192"/>
      <c r="Q64" s="238" t="str">
        <f t="shared" si="1"/>
        <v/>
      </c>
    </row>
    <row r="65" spans="1:17" s="133" customFormat="1" ht="12.75" customHeight="1" x14ac:dyDescent="0.2">
      <c r="A65" s="306"/>
      <c r="B65" s="191"/>
      <c r="C65" s="191"/>
      <c r="D65" s="75" t="str">
        <f>IF(C65="","",IF(L!$H$3="Firmenname",IFERROR(INDEX(L!$G$11:$H$231,MATCH(C65,L!$G$11:$G$231,0),2),"Eingabeart wurde geändert!"),IFERROR(INDEX(L!$G$11:$H$231,MATCH(C65,L!$H$11:$H$231,0),1),"Eingabeart wurde geändert!")))</f>
        <v/>
      </c>
      <c r="E65" s="192"/>
      <c r="F65" s="192"/>
      <c r="G65" s="192"/>
      <c r="H65" s="192"/>
      <c r="I65" s="192"/>
      <c r="J65" s="192"/>
      <c r="K65" s="192"/>
      <c r="L65" s="192"/>
      <c r="M65" s="192"/>
      <c r="N65" s="192"/>
      <c r="O65" s="192"/>
      <c r="P65" s="192"/>
      <c r="Q65" s="238" t="str">
        <f t="shared" si="1"/>
        <v/>
      </c>
    </row>
    <row r="66" spans="1:17" s="133" customFormat="1" ht="12.75" customHeight="1" x14ac:dyDescent="0.2">
      <c r="A66" s="306"/>
      <c r="B66" s="191"/>
      <c r="C66" s="191"/>
      <c r="D66" s="75" t="str">
        <f>IF(C66="","",IF(L!$H$3="Firmenname",IFERROR(INDEX(L!$G$11:$H$231,MATCH(C66,L!$G$11:$G$231,0),2),"Eingabeart wurde geändert!"),IFERROR(INDEX(L!$G$11:$H$231,MATCH(C66,L!$H$11:$H$231,0),1),"Eingabeart wurde geändert!")))</f>
        <v/>
      </c>
      <c r="E66" s="192"/>
      <c r="F66" s="192"/>
      <c r="G66" s="192"/>
      <c r="H66" s="192"/>
      <c r="I66" s="192"/>
      <c r="J66" s="192"/>
      <c r="K66" s="192"/>
      <c r="L66" s="192"/>
      <c r="M66" s="192"/>
      <c r="N66" s="192"/>
      <c r="O66" s="192"/>
      <c r="P66" s="192"/>
      <c r="Q66" s="238" t="str">
        <f t="shared" si="1"/>
        <v/>
      </c>
    </row>
    <row r="67" spans="1:17" s="133" customFormat="1" ht="12.75" customHeight="1" x14ac:dyDescent="0.2">
      <c r="A67" s="306"/>
      <c r="B67" s="191"/>
      <c r="C67" s="191"/>
      <c r="D67" s="75" t="str">
        <f>IF(C67="","",IF(L!$H$3="Firmenname",IFERROR(INDEX(L!$G$11:$H$231,MATCH(C67,L!$G$11:$G$231,0),2),"Eingabeart wurde geändert!"),IFERROR(INDEX(L!$G$11:$H$231,MATCH(C67,L!$H$11:$H$231,0),1),"Eingabeart wurde geändert!")))</f>
        <v/>
      </c>
      <c r="E67" s="192"/>
      <c r="F67" s="192"/>
      <c r="G67" s="192"/>
      <c r="H67" s="192"/>
      <c r="I67" s="192"/>
      <c r="J67" s="192"/>
      <c r="K67" s="192"/>
      <c r="L67" s="192"/>
      <c r="M67" s="192"/>
      <c r="N67" s="192"/>
      <c r="O67" s="192"/>
      <c r="P67" s="192"/>
      <c r="Q67" s="238" t="str">
        <f t="shared" si="1"/>
        <v/>
      </c>
    </row>
    <row r="68" spans="1:17" s="133" customFormat="1" ht="12.75" customHeight="1" x14ac:dyDescent="0.2">
      <c r="A68" s="306"/>
      <c r="B68" s="191"/>
      <c r="C68" s="191"/>
      <c r="D68" s="75" t="str">
        <f>IF(C68="","",IF(L!$H$3="Firmenname",IFERROR(INDEX(L!$G$11:$H$231,MATCH(C68,L!$G$11:$G$231,0),2),"Eingabeart wurde geändert!"),IFERROR(INDEX(L!$G$11:$H$231,MATCH(C68,L!$H$11:$H$231,0),1),"Eingabeart wurde geändert!")))</f>
        <v/>
      </c>
      <c r="E68" s="192"/>
      <c r="F68" s="192"/>
      <c r="G68" s="192"/>
      <c r="H68" s="192"/>
      <c r="I68" s="192"/>
      <c r="J68" s="192"/>
      <c r="K68" s="192"/>
      <c r="L68" s="192"/>
      <c r="M68" s="192"/>
      <c r="N68" s="192"/>
      <c r="O68" s="192"/>
      <c r="P68" s="192"/>
      <c r="Q68" s="238" t="str">
        <f t="shared" si="1"/>
        <v/>
      </c>
    </row>
    <row r="69" spans="1:17" s="133" customFormat="1" ht="12.75" customHeight="1" x14ac:dyDescent="0.2">
      <c r="A69" s="306"/>
      <c r="B69" s="191"/>
      <c r="C69" s="191"/>
      <c r="D69" s="75" t="str">
        <f>IF(C69="","",IF(L!$H$3="Firmenname",IFERROR(INDEX(L!$G$11:$H$231,MATCH(C69,L!$G$11:$G$231,0),2),"Eingabeart wurde geändert!"),IFERROR(INDEX(L!$G$11:$H$231,MATCH(C69,L!$H$11:$H$231,0),1),"Eingabeart wurde geändert!")))</f>
        <v/>
      </c>
      <c r="E69" s="192"/>
      <c r="F69" s="192"/>
      <c r="G69" s="192"/>
      <c r="H69" s="192"/>
      <c r="I69" s="192"/>
      <c r="J69" s="192"/>
      <c r="K69" s="192"/>
      <c r="L69" s="192"/>
      <c r="M69" s="192"/>
      <c r="N69" s="192"/>
      <c r="O69" s="192"/>
      <c r="P69" s="192"/>
      <c r="Q69" s="238" t="str">
        <f t="shared" si="1"/>
        <v/>
      </c>
    </row>
    <row r="70" spans="1:17" s="133" customFormat="1" ht="12.75" customHeight="1" x14ac:dyDescent="0.2">
      <c r="A70" s="306"/>
      <c r="B70" s="191"/>
      <c r="C70" s="191"/>
      <c r="D70" s="75" t="str">
        <f>IF(C70="","",IF(L!$H$3="Firmenname",IFERROR(INDEX(L!$G$11:$H$231,MATCH(C70,L!$G$11:$G$231,0),2),"Eingabeart wurde geändert!"),IFERROR(INDEX(L!$G$11:$H$231,MATCH(C70,L!$H$11:$H$231,0),1),"Eingabeart wurde geändert!")))</f>
        <v/>
      </c>
      <c r="E70" s="192"/>
      <c r="F70" s="192"/>
      <c r="G70" s="192"/>
      <c r="H70" s="192"/>
      <c r="I70" s="192"/>
      <c r="J70" s="192"/>
      <c r="K70" s="192"/>
      <c r="L70" s="192"/>
      <c r="M70" s="192"/>
      <c r="N70" s="192"/>
      <c r="O70" s="192"/>
      <c r="P70" s="192"/>
      <c r="Q70" s="238" t="str">
        <f t="shared" si="1"/>
        <v/>
      </c>
    </row>
    <row r="71" spans="1:17" s="133" customFormat="1" ht="12.75" customHeight="1" x14ac:dyDescent="0.2">
      <c r="A71" s="306"/>
      <c r="B71" s="191"/>
      <c r="C71" s="191"/>
      <c r="D71" s="75" t="str">
        <f>IF(C71="","",IF(L!$H$3="Firmenname",IFERROR(INDEX(L!$G$11:$H$231,MATCH(C71,L!$G$11:$G$231,0),2),"Eingabeart wurde geändert!"),IFERROR(INDEX(L!$G$11:$H$231,MATCH(C71,L!$H$11:$H$231,0),1),"Eingabeart wurde geändert!")))</f>
        <v/>
      </c>
      <c r="E71" s="192"/>
      <c r="F71" s="192"/>
      <c r="G71" s="192"/>
      <c r="H71" s="192"/>
      <c r="I71" s="192"/>
      <c r="J71" s="192"/>
      <c r="K71" s="192"/>
      <c r="L71" s="192"/>
      <c r="M71" s="192"/>
      <c r="N71" s="192"/>
      <c r="O71" s="192"/>
      <c r="P71" s="192"/>
      <c r="Q71" s="238" t="str">
        <f t="shared" si="1"/>
        <v/>
      </c>
    </row>
    <row r="72" spans="1:17" s="133" customFormat="1" ht="12.75" customHeight="1" x14ac:dyDescent="0.2">
      <c r="A72" s="306"/>
      <c r="B72" s="191"/>
      <c r="C72" s="191"/>
      <c r="D72" s="75" t="str">
        <f>IF(C72="","",IF(L!$H$3="Firmenname",IFERROR(INDEX(L!$G$11:$H$231,MATCH(C72,L!$G$11:$G$231,0),2),"Eingabeart wurde geändert!"),IFERROR(INDEX(L!$G$11:$H$231,MATCH(C72,L!$H$11:$H$231,0),1),"Eingabeart wurde geändert!")))</f>
        <v/>
      </c>
      <c r="E72" s="192"/>
      <c r="F72" s="192"/>
      <c r="G72" s="192"/>
      <c r="H72" s="192"/>
      <c r="I72" s="192"/>
      <c r="J72" s="192"/>
      <c r="K72" s="192"/>
      <c r="L72" s="192"/>
      <c r="M72" s="192"/>
      <c r="N72" s="192"/>
      <c r="O72" s="192"/>
      <c r="P72" s="192"/>
      <c r="Q72" s="238" t="str">
        <f t="shared" si="1"/>
        <v/>
      </c>
    </row>
    <row r="73" spans="1:17" s="133" customFormat="1" ht="12.75" customHeight="1" x14ac:dyDescent="0.2">
      <c r="A73" s="306"/>
      <c r="B73" s="191"/>
      <c r="C73" s="191"/>
      <c r="D73" s="75" t="str">
        <f>IF(C73="","",IF(L!$H$3="Firmenname",IFERROR(INDEX(L!$G$11:$H$231,MATCH(C73,L!$G$11:$G$231,0),2),"Eingabeart wurde geändert!"),IFERROR(INDEX(L!$G$11:$H$231,MATCH(C73,L!$H$11:$H$231,0),1),"Eingabeart wurde geändert!")))</f>
        <v/>
      </c>
      <c r="E73" s="192"/>
      <c r="F73" s="192"/>
      <c r="G73" s="192"/>
      <c r="H73" s="192"/>
      <c r="I73" s="192"/>
      <c r="J73" s="192"/>
      <c r="K73" s="192"/>
      <c r="L73" s="192"/>
      <c r="M73" s="192"/>
      <c r="N73" s="192"/>
      <c r="O73" s="192"/>
      <c r="P73" s="192"/>
      <c r="Q73" s="238" t="str">
        <f t="shared" si="1"/>
        <v/>
      </c>
    </row>
    <row r="74" spans="1:17" s="133" customFormat="1" ht="12.75" customHeight="1" x14ac:dyDescent="0.2">
      <c r="A74" s="306"/>
      <c r="B74" s="191"/>
      <c r="C74" s="191"/>
      <c r="D74" s="75" t="str">
        <f>IF(C74="","",IF(L!$H$3="Firmenname",IFERROR(INDEX(L!$G$11:$H$231,MATCH(C74,L!$G$11:$G$231,0),2),"Eingabeart wurde geändert!"),IFERROR(INDEX(L!$G$11:$H$231,MATCH(C74,L!$H$11:$H$231,0),1),"Eingabeart wurde geändert!")))</f>
        <v/>
      </c>
      <c r="E74" s="192"/>
      <c r="F74" s="192"/>
      <c r="G74" s="192"/>
      <c r="H74" s="192"/>
      <c r="I74" s="192"/>
      <c r="J74" s="192"/>
      <c r="K74" s="192"/>
      <c r="L74" s="192"/>
      <c r="M74" s="192"/>
      <c r="N74" s="192"/>
      <c r="O74" s="192"/>
      <c r="P74" s="192"/>
      <c r="Q74" s="238" t="str">
        <f t="shared" si="1"/>
        <v/>
      </c>
    </row>
    <row r="75" spans="1:17" s="133" customFormat="1" ht="12.75" customHeight="1" x14ac:dyDescent="0.2">
      <c r="A75" s="306"/>
      <c r="B75" s="191"/>
      <c r="C75" s="191"/>
      <c r="D75" s="75" t="str">
        <f>IF(C75="","",IF(L!$H$3="Firmenname",IFERROR(INDEX(L!$G$11:$H$231,MATCH(C75,L!$G$11:$G$231,0),2),"Eingabeart wurde geändert!"),IFERROR(INDEX(L!$G$11:$H$231,MATCH(C75,L!$H$11:$H$231,0),1),"Eingabeart wurde geändert!")))</f>
        <v/>
      </c>
      <c r="E75" s="192"/>
      <c r="F75" s="192"/>
      <c r="G75" s="192"/>
      <c r="H75" s="192"/>
      <c r="I75" s="192"/>
      <c r="J75" s="192"/>
      <c r="K75" s="192"/>
      <c r="L75" s="192"/>
      <c r="M75" s="192"/>
      <c r="N75" s="192"/>
      <c r="O75" s="192"/>
      <c r="P75" s="192"/>
      <c r="Q75" s="238" t="str">
        <f t="shared" si="1"/>
        <v/>
      </c>
    </row>
    <row r="76" spans="1:17" s="133" customFormat="1" ht="12.75" customHeight="1" x14ac:dyDescent="0.2">
      <c r="A76" s="306"/>
      <c r="B76" s="191"/>
      <c r="C76" s="191"/>
      <c r="D76" s="75" t="str">
        <f>IF(C76="","",IF(L!$H$3="Firmenname",IFERROR(INDEX(L!$G$11:$H$231,MATCH(C76,L!$G$11:$G$231,0),2),"Eingabeart wurde geändert!"),IFERROR(INDEX(L!$G$11:$H$231,MATCH(C76,L!$H$11:$H$231,0),1),"Eingabeart wurde geändert!")))</f>
        <v/>
      </c>
      <c r="E76" s="192"/>
      <c r="F76" s="192"/>
      <c r="G76" s="192"/>
      <c r="H76" s="192"/>
      <c r="I76" s="192"/>
      <c r="J76" s="192"/>
      <c r="K76" s="192"/>
      <c r="L76" s="192"/>
      <c r="M76" s="192"/>
      <c r="N76" s="192"/>
      <c r="O76" s="192"/>
      <c r="P76" s="192"/>
      <c r="Q76" s="238" t="str">
        <f t="shared" si="1"/>
        <v/>
      </c>
    </row>
    <row r="77" spans="1:17" s="133" customFormat="1" ht="12.75" customHeight="1" x14ac:dyDescent="0.2">
      <c r="A77" s="306"/>
      <c r="B77" s="191"/>
      <c r="C77" s="191"/>
      <c r="D77" s="75" t="str">
        <f>IF(C77="","",IF(L!$H$3="Firmenname",IFERROR(INDEX(L!$G$11:$H$231,MATCH(C77,L!$G$11:$G$231,0),2),"Eingabeart wurde geändert!"),IFERROR(INDEX(L!$G$11:$H$231,MATCH(C77,L!$H$11:$H$231,0),1),"Eingabeart wurde geändert!")))</f>
        <v/>
      </c>
      <c r="E77" s="192"/>
      <c r="F77" s="192"/>
      <c r="G77" s="192"/>
      <c r="H77" s="192"/>
      <c r="I77" s="192"/>
      <c r="J77" s="192"/>
      <c r="K77" s="192"/>
      <c r="L77" s="192"/>
      <c r="M77" s="192"/>
      <c r="N77" s="192"/>
      <c r="O77" s="192"/>
      <c r="P77" s="192"/>
      <c r="Q77" s="238" t="str">
        <f t="shared" si="1"/>
        <v/>
      </c>
    </row>
    <row r="78" spans="1:17" s="133" customFormat="1" ht="12.75" customHeight="1" x14ac:dyDescent="0.2">
      <c r="A78" s="306"/>
      <c r="B78" s="191"/>
      <c r="C78" s="191"/>
      <c r="D78" s="75" t="str">
        <f>IF(C78="","",IF(L!$H$3="Firmenname",IFERROR(INDEX(L!$G$11:$H$231,MATCH(C78,L!$G$11:$G$231,0),2),"Eingabeart wurde geändert!"),IFERROR(INDEX(L!$G$11:$H$231,MATCH(C78,L!$H$11:$H$231,0),1),"Eingabeart wurde geändert!")))</f>
        <v/>
      </c>
      <c r="E78" s="192"/>
      <c r="F78" s="192"/>
      <c r="G78" s="192"/>
      <c r="H78" s="192"/>
      <c r="I78" s="192"/>
      <c r="J78" s="192"/>
      <c r="K78" s="192"/>
      <c r="L78" s="192"/>
      <c r="M78" s="192"/>
      <c r="N78" s="192"/>
      <c r="O78" s="192"/>
      <c r="P78" s="192"/>
      <c r="Q78" s="238" t="str">
        <f t="shared" si="1"/>
        <v/>
      </c>
    </row>
    <row r="79" spans="1:17" s="133" customFormat="1" ht="12.75" customHeight="1" x14ac:dyDescent="0.2">
      <c r="A79" s="306"/>
      <c r="B79" s="191"/>
      <c r="C79" s="191"/>
      <c r="D79" s="75" t="str">
        <f>IF(C79="","",IF(L!$H$3="Firmenname",IFERROR(INDEX(L!$G$11:$H$231,MATCH(C79,L!$G$11:$G$231,0),2),"Eingabeart wurde geändert!"),IFERROR(INDEX(L!$G$11:$H$231,MATCH(C79,L!$H$11:$H$231,0),1),"Eingabeart wurde geändert!")))</f>
        <v/>
      </c>
      <c r="E79" s="192"/>
      <c r="F79" s="192"/>
      <c r="G79" s="192"/>
      <c r="H79" s="192"/>
      <c r="I79" s="192"/>
      <c r="J79" s="192"/>
      <c r="K79" s="192"/>
      <c r="L79" s="192"/>
      <c r="M79" s="192"/>
      <c r="N79" s="192"/>
      <c r="O79" s="192"/>
      <c r="P79" s="192"/>
      <c r="Q79" s="238" t="str">
        <f t="shared" si="1"/>
        <v/>
      </c>
    </row>
    <row r="80" spans="1:17" s="133" customFormat="1" ht="12.75" customHeight="1" x14ac:dyDescent="0.2">
      <c r="A80" s="306"/>
      <c r="B80" s="191"/>
      <c r="C80" s="191"/>
      <c r="D80" s="75" t="str">
        <f>IF(C80="","",IF(L!$H$3="Firmenname",IFERROR(INDEX(L!$G$11:$H$231,MATCH(C80,L!$G$11:$G$231,0),2),"Eingabeart wurde geändert!"),IFERROR(INDEX(L!$G$11:$H$231,MATCH(C80,L!$H$11:$H$231,0),1),"Eingabeart wurde geändert!")))</f>
        <v/>
      </c>
      <c r="E80" s="192"/>
      <c r="F80" s="192"/>
      <c r="G80" s="192"/>
      <c r="H80" s="192"/>
      <c r="I80" s="192"/>
      <c r="J80" s="192"/>
      <c r="K80" s="192"/>
      <c r="L80" s="192"/>
      <c r="M80" s="192"/>
      <c r="N80" s="192"/>
      <c r="O80" s="192"/>
      <c r="P80" s="192"/>
      <c r="Q80" s="238" t="str">
        <f t="shared" si="1"/>
        <v/>
      </c>
    </row>
    <row r="81" spans="1:17" s="133" customFormat="1" ht="12.75" customHeight="1" x14ac:dyDescent="0.2">
      <c r="A81" s="306"/>
      <c r="B81" s="191"/>
      <c r="C81" s="191"/>
      <c r="D81" s="75" t="str">
        <f>IF(C81="","",IF(L!$H$3="Firmenname",IFERROR(INDEX(L!$G$11:$H$231,MATCH(C81,L!$G$11:$G$231,0),2),"Eingabeart wurde geändert!"),IFERROR(INDEX(L!$G$11:$H$231,MATCH(C81,L!$H$11:$H$231,0),1),"Eingabeart wurde geändert!")))</f>
        <v/>
      </c>
      <c r="E81" s="192"/>
      <c r="F81" s="192"/>
      <c r="G81" s="192"/>
      <c r="H81" s="192"/>
      <c r="I81" s="192"/>
      <c r="J81" s="192"/>
      <c r="K81" s="192"/>
      <c r="L81" s="192"/>
      <c r="M81" s="192"/>
      <c r="N81" s="192"/>
      <c r="O81" s="192"/>
      <c r="P81" s="192"/>
      <c r="Q81" s="238" t="str">
        <f t="shared" si="1"/>
        <v/>
      </c>
    </row>
    <row r="82" spans="1:17" s="133" customFormat="1" ht="12.75" customHeight="1" x14ac:dyDescent="0.2">
      <c r="A82" s="306"/>
      <c r="B82" s="191"/>
      <c r="C82" s="191"/>
      <c r="D82" s="75" t="str">
        <f>IF(C82="","",IF(L!$H$3="Firmenname",IFERROR(INDEX(L!$G$11:$H$231,MATCH(C82,L!$G$11:$G$231,0),2),"Eingabeart wurde geändert!"),IFERROR(INDEX(L!$G$11:$H$231,MATCH(C82,L!$H$11:$H$231,0),1),"Eingabeart wurde geändert!")))</f>
        <v/>
      </c>
      <c r="E82" s="192"/>
      <c r="F82" s="192"/>
      <c r="G82" s="192"/>
      <c r="H82" s="192"/>
      <c r="I82" s="192"/>
      <c r="J82" s="192"/>
      <c r="K82" s="192"/>
      <c r="L82" s="192"/>
      <c r="M82" s="192"/>
      <c r="N82" s="192"/>
      <c r="O82" s="192"/>
      <c r="P82" s="192"/>
      <c r="Q82" s="238" t="str">
        <f t="shared" si="1"/>
        <v/>
      </c>
    </row>
    <row r="83" spans="1:17" s="133" customFormat="1" ht="12.75" customHeight="1" x14ac:dyDescent="0.2">
      <c r="A83" s="306"/>
      <c r="B83" s="191"/>
      <c r="C83" s="191"/>
      <c r="D83" s="75" t="str">
        <f>IF(C83="","",IF(L!$H$3="Firmenname",IFERROR(INDEX(L!$G$11:$H$231,MATCH(C83,L!$G$11:$G$231,0),2),"Eingabeart wurde geändert!"),IFERROR(INDEX(L!$G$11:$H$231,MATCH(C83,L!$H$11:$H$231,0),1),"Eingabeart wurde geändert!")))</f>
        <v/>
      </c>
      <c r="E83" s="192"/>
      <c r="F83" s="192"/>
      <c r="G83" s="192"/>
      <c r="H83" s="192"/>
      <c r="I83" s="192"/>
      <c r="J83" s="192"/>
      <c r="K83" s="192"/>
      <c r="L83" s="192"/>
      <c r="M83" s="192"/>
      <c r="N83" s="192"/>
      <c r="O83" s="192"/>
      <c r="P83" s="192"/>
      <c r="Q83" s="238" t="str">
        <f t="shared" si="1"/>
        <v/>
      </c>
    </row>
    <row r="84" spans="1:17" s="133" customFormat="1" ht="12.75" customHeight="1" x14ac:dyDescent="0.2">
      <c r="A84" s="306"/>
      <c r="B84" s="191"/>
      <c r="C84" s="191"/>
      <c r="D84" s="75" t="str">
        <f>IF(C84="","",IF(L!$H$3="Firmenname",IFERROR(INDEX(L!$G$11:$H$231,MATCH(C84,L!$G$11:$G$231,0),2),"Eingabeart wurde geändert!"),IFERROR(INDEX(L!$G$11:$H$231,MATCH(C84,L!$H$11:$H$231,0),1),"Eingabeart wurde geändert!")))</f>
        <v/>
      </c>
      <c r="E84" s="192"/>
      <c r="F84" s="192"/>
      <c r="G84" s="192"/>
      <c r="H84" s="192"/>
      <c r="I84" s="192"/>
      <c r="J84" s="192"/>
      <c r="K84" s="192"/>
      <c r="L84" s="192"/>
      <c r="M84" s="192"/>
      <c r="N84" s="192"/>
      <c r="O84" s="192"/>
      <c r="P84" s="192"/>
      <c r="Q84" s="238" t="str">
        <f t="shared" si="1"/>
        <v/>
      </c>
    </row>
    <row r="85" spans="1:17" s="133" customFormat="1" ht="12.75" customHeight="1" x14ac:dyDescent="0.2">
      <c r="A85" s="306"/>
      <c r="B85" s="191"/>
      <c r="C85" s="191"/>
      <c r="D85" s="75" t="str">
        <f>IF(C85="","",IF(L!$H$3="Firmenname",IFERROR(INDEX(L!$G$11:$H$231,MATCH(C85,L!$G$11:$G$231,0),2),"Eingabeart wurde geändert!"),IFERROR(INDEX(L!$G$11:$H$231,MATCH(C85,L!$H$11:$H$231,0),1),"Eingabeart wurde geändert!")))</f>
        <v/>
      </c>
      <c r="E85" s="192"/>
      <c r="F85" s="192"/>
      <c r="G85" s="192"/>
      <c r="H85" s="192"/>
      <c r="I85" s="192"/>
      <c r="J85" s="192"/>
      <c r="K85" s="192"/>
      <c r="L85" s="192"/>
      <c r="M85" s="192"/>
      <c r="N85" s="192"/>
      <c r="O85" s="192"/>
      <c r="P85" s="192"/>
      <c r="Q85" s="238" t="str">
        <f t="shared" si="1"/>
        <v/>
      </c>
    </row>
    <row r="86" spans="1:17" s="133" customFormat="1" ht="12.75" customHeight="1" x14ac:dyDescent="0.2">
      <c r="A86" s="306"/>
      <c r="B86" s="191"/>
      <c r="C86" s="191"/>
      <c r="D86" s="75" t="str">
        <f>IF(C86="","",IF(L!$H$3="Firmenname",IFERROR(INDEX(L!$G$11:$H$231,MATCH(C86,L!$G$11:$G$231,0),2),"Eingabeart wurde geändert!"),IFERROR(INDEX(L!$G$11:$H$231,MATCH(C86,L!$H$11:$H$231,0),1),"Eingabeart wurde geändert!")))</f>
        <v/>
      </c>
      <c r="E86" s="192"/>
      <c r="F86" s="192"/>
      <c r="G86" s="192"/>
      <c r="H86" s="192"/>
      <c r="I86" s="192"/>
      <c r="J86" s="192"/>
      <c r="K86" s="192"/>
      <c r="L86" s="192"/>
      <c r="M86" s="192"/>
      <c r="N86" s="192"/>
      <c r="O86" s="192"/>
      <c r="P86" s="192"/>
      <c r="Q86" s="238" t="str">
        <f t="shared" si="1"/>
        <v/>
      </c>
    </row>
    <row r="87" spans="1:17" s="133" customFormat="1" ht="12.75" customHeight="1" x14ac:dyDescent="0.2">
      <c r="A87" s="306"/>
      <c r="B87" s="191"/>
      <c r="C87" s="191"/>
      <c r="D87" s="75" t="str">
        <f>IF(C87="","",IF(L!$H$3="Firmenname",IFERROR(INDEX(L!$G$11:$H$231,MATCH(C87,L!$G$11:$G$231,0),2),"Eingabeart wurde geändert!"),IFERROR(INDEX(L!$G$11:$H$231,MATCH(C87,L!$H$11:$H$231,0),1),"Eingabeart wurde geändert!")))</f>
        <v/>
      </c>
      <c r="E87" s="192"/>
      <c r="F87" s="192"/>
      <c r="G87" s="192"/>
      <c r="H87" s="192"/>
      <c r="I87" s="192"/>
      <c r="J87" s="192"/>
      <c r="K87" s="192"/>
      <c r="L87" s="192"/>
      <c r="M87" s="192"/>
      <c r="N87" s="192"/>
      <c r="O87" s="192"/>
      <c r="P87" s="192"/>
      <c r="Q87" s="238" t="str">
        <f t="shared" si="1"/>
        <v/>
      </c>
    </row>
    <row r="88" spans="1:17" s="133" customFormat="1" ht="12.75" customHeight="1" x14ac:dyDescent="0.2">
      <c r="A88" s="306"/>
      <c r="B88" s="191"/>
      <c r="C88" s="191"/>
      <c r="D88" s="75" t="str">
        <f>IF(C88="","",IF(L!$H$3="Firmenname",IFERROR(INDEX(L!$G$11:$H$231,MATCH(C88,L!$G$11:$G$231,0),2),"Eingabeart wurde geändert!"),IFERROR(INDEX(L!$G$11:$H$231,MATCH(C88,L!$H$11:$H$231,0),1),"Eingabeart wurde geändert!")))</f>
        <v/>
      </c>
      <c r="E88" s="192"/>
      <c r="F88" s="192"/>
      <c r="G88" s="192"/>
      <c r="H88" s="192"/>
      <c r="I88" s="192"/>
      <c r="J88" s="192"/>
      <c r="K88" s="192"/>
      <c r="L88" s="192"/>
      <c r="M88" s="192"/>
      <c r="N88" s="192"/>
      <c r="O88" s="192"/>
      <c r="P88" s="192"/>
      <c r="Q88" s="238" t="str">
        <f t="shared" si="1"/>
        <v/>
      </c>
    </row>
    <row r="89" spans="1:17" s="133" customFormat="1" ht="12.75" customHeight="1" x14ac:dyDescent="0.2">
      <c r="A89" s="306"/>
      <c r="B89" s="191"/>
      <c r="C89" s="191"/>
      <c r="D89" s="75" t="str">
        <f>IF(C89="","",IF(L!$H$3="Firmenname",IFERROR(INDEX(L!$G$11:$H$231,MATCH(C89,L!$G$11:$G$231,0),2),"Eingabeart wurde geändert!"),IFERROR(INDEX(L!$G$11:$H$231,MATCH(C89,L!$H$11:$H$231,0),1),"Eingabeart wurde geändert!")))</f>
        <v/>
      </c>
      <c r="E89" s="192"/>
      <c r="F89" s="192"/>
      <c r="G89" s="192"/>
      <c r="H89" s="192"/>
      <c r="I89" s="192"/>
      <c r="J89" s="192"/>
      <c r="K89" s="192"/>
      <c r="L89" s="192"/>
      <c r="M89" s="192"/>
      <c r="N89" s="192"/>
      <c r="O89" s="192"/>
      <c r="P89" s="192"/>
      <c r="Q89" s="238" t="str">
        <f t="shared" si="1"/>
        <v/>
      </c>
    </row>
    <row r="90" spans="1:17" s="133" customFormat="1" ht="12.75" customHeight="1" x14ac:dyDescent="0.2">
      <c r="A90" s="306"/>
      <c r="B90" s="191"/>
      <c r="C90" s="191"/>
      <c r="D90" s="75" t="str">
        <f>IF(C90="","",IF(L!$H$3="Firmenname",IFERROR(INDEX(L!$G$11:$H$231,MATCH(C90,L!$G$11:$G$231,0),2),"Eingabeart wurde geändert!"),IFERROR(INDEX(L!$G$11:$H$231,MATCH(C90,L!$H$11:$H$231,0),1),"Eingabeart wurde geändert!")))</f>
        <v/>
      </c>
      <c r="E90" s="192"/>
      <c r="F90" s="192"/>
      <c r="G90" s="192"/>
      <c r="H90" s="192"/>
      <c r="I90" s="192"/>
      <c r="J90" s="192"/>
      <c r="K90" s="192"/>
      <c r="L90" s="192"/>
      <c r="M90" s="192"/>
      <c r="N90" s="192"/>
      <c r="O90" s="192"/>
      <c r="P90" s="192"/>
      <c r="Q90" s="238" t="str">
        <f t="shared" si="1"/>
        <v/>
      </c>
    </row>
    <row r="91" spans="1:17" s="133" customFormat="1" ht="12.75" customHeight="1" x14ac:dyDescent="0.2">
      <c r="A91" s="306"/>
      <c r="B91" s="191"/>
      <c r="C91" s="191"/>
      <c r="D91" s="75" t="str">
        <f>IF(C91="","",IF(L!$H$3="Firmenname",IFERROR(INDEX(L!$G$11:$H$231,MATCH(C91,L!$G$11:$G$231,0),2),"Eingabeart wurde geändert!"),IFERROR(INDEX(L!$G$11:$H$231,MATCH(C91,L!$H$11:$H$231,0),1),"Eingabeart wurde geändert!")))</f>
        <v/>
      </c>
      <c r="E91" s="192"/>
      <c r="F91" s="192"/>
      <c r="G91" s="192"/>
      <c r="H91" s="192"/>
      <c r="I91" s="192"/>
      <c r="J91" s="192"/>
      <c r="K91" s="192"/>
      <c r="L91" s="192"/>
      <c r="M91" s="192"/>
      <c r="N91" s="192"/>
      <c r="O91" s="192"/>
      <c r="P91" s="192"/>
      <c r="Q91" s="238" t="str">
        <f t="shared" si="1"/>
        <v/>
      </c>
    </row>
    <row r="92" spans="1:17" s="133" customFormat="1" ht="12.75" customHeight="1" x14ac:dyDescent="0.2">
      <c r="A92" s="306"/>
      <c r="B92" s="191"/>
      <c r="C92" s="191"/>
      <c r="D92" s="75" t="str">
        <f>IF(C92="","",IF(L!$H$3="Firmenname",IFERROR(INDEX(L!$G$11:$H$231,MATCH(C92,L!$G$11:$G$231,0),2),"Eingabeart wurde geändert!"),IFERROR(INDEX(L!$G$11:$H$231,MATCH(C92,L!$H$11:$H$231,0),1),"Eingabeart wurde geändert!")))</f>
        <v/>
      </c>
      <c r="E92" s="192"/>
      <c r="F92" s="192"/>
      <c r="G92" s="192"/>
      <c r="H92" s="192"/>
      <c r="I92" s="192"/>
      <c r="J92" s="192"/>
      <c r="K92" s="192"/>
      <c r="L92" s="192"/>
      <c r="M92" s="192"/>
      <c r="N92" s="192"/>
      <c r="O92" s="192"/>
      <c r="P92" s="192"/>
      <c r="Q92" s="238" t="str">
        <f t="shared" si="1"/>
        <v/>
      </c>
    </row>
    <row r="93" spans="1:17" s="133" customFormat="1" ht="12.75" customHeight="1" x14ac:dyDescent="0.2">
      <c r="A93" s="306"/>
      <c r="B93" s="191"/>
      <c r="C93" s="191"/>
      <c r="D93" s="75" t="str">
        <f>IF(C93="","",IF(L!$H$3="Firmenname",IFERROR(INDEX(L!$G$11:$H$231,MATCH(C93,L!$G$11:$G$231,0),2),"Eingabeart wurde geändert!"),IFERROR(INDEX(L!$G$11:$H$231,MATCH(C93,L!$H$11:$H$231,0),1),"Eingabeart wurde geändert!")))</f>
        <v/>
      </c>
      <c r="E93" s="192"/>
      <c r="F93" s="192"/>
      <c r="G93" s="192"/>
      <c r="H93" s="192"/>
      <c r="I93" s="192"/>
      <c r="J93" s="192"/>
      <c r="K93" s="192"/>
      <c r="L93" s="192"/>
      <c r="M93" s="192"/>
      <c r="N93" s="192"/>
      <c r="O93" s="192"/>
      <c r="P93" s="192"/>
      <c r="Q93" s="238" t="str">
        <f t="shared" si="1"/>
        <v/>
      </c>
    </row>
    <row r="94" spans="1:17" s="133" customFormat="1" ht="12.75" customHeight="1" x14ac:dyDescent="0.2">
      <c r="A94" s="306"/>
      <c r="B94" s="191"/>
      <c r="C94" s="191"/>
      <c r="D94" s="75" t="str">
        <f>IF(C94="","",IF(L!$H$3="Firmenname",IFERROR(INDEX(L!$G$11:$H$231,MATCH(C94,L!$G$11:$G$231,0),2),"Eingabeart wurde geändert!"),IFERROR(INDEX(L!$G$11:$H$231,MATCH(C94,L!$H$11:$H$231,0),1),"Eingabeart wurde geändert!")))</f>
        <v/>
      </c>
      <c r="E94" s="192"/>
      <c r="F94" s="192"/>
      <c r="G94" s="192"/>
      <c r="H94" s="192"/>
      <c r="I94" s="192"/>
      <c r="J94" s="192"/>
      <c r="K94" s="192"/>
      <c r="L94" s="192"/>
      <c r="M94" s="192"/>
      <c r="N94" s="192"/>
      <c r="O94" s="192"/>
      <c r="P94" s="192"/>
      <c r="Q94" s="238" t="str">
        <f t="shared" si="1"/>
        <v/>
      </c>
    </row>
    <row r="95" spans="1:17" s="133" customFormat="1" ht="12.75" customHeight="1" x14ac:dyDescent="0.2">
      <c r="A95" s="306"/>
      <c r="B95" s="191"/>
      <c r="C95" s="191"/>
      <c r="D95" s="75" t="str">
        <f>IF(C95="","",IF(L!$H$3="Firmenname",IFERROR(INDEX(L!$G$11:$H$231,MATCH(C95,L!$G$11:$G$231,0),2),"Eingabeart wurde geändert!"),IFERROR(INDEX(L!$G$11:$H$231,MATCH(C95,L!$H$11:$H$231,0),1),"Eingabeart wurde geändert!")))</f>
        <v/>
      </c>
      <c r="E95" s="192"/>
      <c r="F95" s="192"/>
      <c r="G95" s="192"/>
      <c r="H95" s="192"/>
      <c r="I95" s="192"/>
      <c r="J95" s="192"/>
      <c r="K95" s="192"/>
      <c r="L95" s="192"/>
      <c r="M95" s="192"/>
      <c r="N95" s="192"/>
      <c r="O95" s="192"/>
      <c r="P95" s="192"/>
      <c r="Q95" s="238" t="str">
        <f t="shared" si="1"/>
        <v/>
      </c>
    </row>
    <row r="96" spans="1:17" s="133" customFormat="1" ht="12.75" customHeight="1" x14ac:dyDescent="0.2">
      <c r="A96" s="306"/>
      <c r="B96" s="191"/>
      <c r="C96" s="191"/>
      <c r="D96" s="75" t="str">
        <f>IF(C96="","",IF(L!$H$3="Firmenname",IFERROR(INDEX(L!$G$11:$H$231,MATCH(C96,L!$G$11:$G$231,0),2),"Eingabeart wurde geändert!"),IFERROR(INDEX(L!$G$11:$H$231,MATCH(C96,L!$H$11:$H$231,0),1),"Eingabeart wurde geändert!")))</f>
        <v/>
      </c>
      <c r="E96" s="192"/>
      <c r="F96" s="192"/>
      <c r="G96" s="192"/>
      <c r="H96" s="192"/>
      <c r="I96" s="192"/>
      <c r="J96" s="192"/>
      <c r="K96" s="192"/>
      <c r="L96" s="192"/>
      <c r="M96" s="192"/>
      <c r="N96" s="192"/>
      <c r="O96" s="192"/>
      <c r="P96" s="192"/>
      <c r="Q96" s="238" t="str">
        <f t="shared" si="1"/>
        <v/>
      </c>
    </row>
    <row r="97" spans="1:17" s="133" customFormat="1" ht="12.75" customHeight="1" x14ac:dyDescent="0.2">
      <c r="A97" s="306"/>
      <c r="B97" s="191"/>
      <c r="C97" s="191"/>
      <c r="D97" s="75" t="str">
        <f>IF(C97="","",IF(L!$H$3="Firmenname",IFERROR(INDEX(L!$G$11:$H$231,MATCH(C97,L!$G$11:$G$231,0),2),"Eingabeart wurde geändert!"),IFERROR(INDEX(L!$G$11:$H$231,MATCH(C97,L!$H$11:$H$231,0),1),"Eingabeart wurde geändert!")))</f>
        <v/>
      </c>
      <c r="E97" s="192"/>
      <c r="F97" s="192"/>
      <c r="G97" s="192"/>
      <c r="H97" s="192"/>
      <c r="I97" s="192"/>
      <c r="J97" s="192"/>
      <c r="K97" s="192"/>
      <c r="L97" s="192"/>
      <c r="M97" s="192"/>
      <c r="N97" s="192"/>
      <c r="O97" s="192"/>
      <c r="P97" s="192"/>
      <c r="Q97" s="238" t="str">
        <f t="shared" si="1"/>
        <v/>
      </c>
    </row>
    <row r="98" spans="1:17" s="133" customFormat="1" ht="12.75" customHeight="1" x14ac:dyDescent="0.2">
      <c r="A98" s="306"/>
      <c r="B98" s="191"/>
      <c r="C98" s="191"/>
      <c r="D98" s="75" t="str">
        <f>IF(C98="","",IF(L!$H$3="Firmenname",IFERROR(INDEX(L!$G$11:$H$231,MATCH(C98,L!$G$11:$G$231,0),2),"Eingabeart wurde geändert!"),IFERROR(INDEX(L!$G$11:$H$231,MATCH(C98,L!$H$11:$H$231,0),1),"Eingabeart wurde geändert!")))</f>
        <v/>
      </c>
      <c r="E98" s="192"/>
      <c r="F98" s="192"/>
      <c r="G98" s="192"/>
      <c r="H98" s="192"/>
      <c r="I98" s="192"/>
      <c r="J98" s="192"/>
      <c r="K98" s="192"/>
      <c r="L98" s="192"/>
      <c r="M98" s="192"/>
      <c r="N98" s="192"/>
      <c r="O98" s="192"/>
      <c r="P98" s="192"/>
      <c r="Q98" s="238" t="str">
        <f t="shared" si="1"/>
        <v/>
      </c>
    </row>
    <row r="99" spans="1:17" s="133" customFormat="1" ht="12.75" customHeight="1" x14ac:dyDescent="0.2">
      <c r="A99" s="306"/>
      <c r="B99" s="191"/>
      <c r="C99" s="191"/>
      <c r="D99" s="75" t="str">
        <f>IF(C99="","",IF(L!$H$3="Firmenname",IFERROR(INDEX(L!$G$11:$H$231,MATCH(C99,L!$G$11:$G$231,0),2),"Eingabeart wurde geändert!"),IFERROR(INDEX(L!$G$11:$H$231,MATCH(C99,L!$H$11:$H$231,0),1),"Eingabeart wurde geändert!")))</f>
        <v/>
      </c>
      <c r="E99" s="192"/>
      <c r="F99" s="192"/>
      <c r="G99" s="192"/>
      <c r="H99" s="192"/>
      <c r="I99" s="192"/>
      <c r="J99" s="192"/>
      <c r="K99" s="192"/>
      <c r="L99" s="192"/>
      <c r="M99" s="192"/>
      <c r="N99" s="192"/>
      <c r="O99" s="192"/>
      <c r="P99" s="192"/>
      <c r="Q99" s="238" t="str">
        <f t="shared" si="1"/>
        <v/>
      </c>
    </row>
    <row r="100" spans="1:17" s="133" customFormat="1" ht="12.75" customHeight="1" x14ac:dyDescent="0.2">
      <c r="A100" s="306"/>
      <c r="B100" s="191"/>
      <c r="C100" s="191"/>
      <c r="D100" s="75" t="str">
        <f>IF(C100="","",IF(L!$H$3="Firmenname",IFERROR(INDEX(L!$G$11:$H$231,MATCH(C100,L!$G$11:$G$231,0),2),"Eingabeart wurde geändert!"),IFERROR(INDEX(L!$G$11:$H$231,MATCH(C100,L!$H$11:$H$231,0),1),"Eingabeart wurde geändert!")))</f>
        <v/>
      </c>
      <c r="E100" s="192"/>
      <c r="F100" s="192"/>
      <c r="G100" s="192"/>
      <c r="H100" s="192"/>
      <c r="I100" s="192"/>
      <c r="J100" s="192"/>
      <c r="K100" s="192"/>
      <c r="L100" s="192"/>
      <c r="M100" s="192"/>
      <c r="N100" s="192"/>
      <c r="O100" s="192"/>
      <c r="P100" s="192"/>
      <c r="Q100" s="238" t="str">
        <f t="shared" si="1"/>
        <v/>
      </c>
    </row>
    <row r="101" spans="1:17" s="133" customFormat="1" ht="12.75" customHeight="1" x14ac:dyDescent="0.2">
      <c r="A101" s="306"/>
      <c r="B101" s="191"/>
      <c r="C101" s="191"/>
      <c r="D101" s="75" t="str">
        <f>IF(C101="","",IF(L!$H$3="Firmenname",IFERROR(INDEX(L!$G$11:$H$231,MATCH(C101,L!$G$11:$G$231,0),2),"Eingabeart wurde geändert!"),IFERROR(INDEX(L!$G$11:$H$231,MATCH(C101,L!$H$11:$H$231,0),1),"Eingabeart wurde geändert!")))</f>
        <v/>
      </c>
      <c r="E101" s="192"/>
      <c r="F101" s="192"/>
      <c r="G101" s="192"/>
      <c r="H101" s="192"/>
      <c r="I101" s="192"/>
      <c r="J101" s="192"/>
      <c r="K101" s="192"/>
      <c r="L101" s="192"/>
      <c r="M101" s="192"/>
      <c r="N101" s="192"/>
      <c r="O101" s="192"/>
      <c r="P101" s="192"/>
      <c r="Q101" s="238" t="str">
        <f t="shared" si="1"/>
        <v/>
      </c>
    </row>
    <row r="102" spans="1:17" x14ac:dyDescent="0.2">
      <c r="A102" s="306"/>
      <c r="B102" s="191"/>
      <c r="C102" s="191"/>
      <c r="D102" s="75" t="str">
        <f>IF(C102="","",IF(L!$H$3="Firmenname",IFERROR(INDEX(L!$G$11:$H$231,MATCH(C102,L!$G$11:$G$231,0),2),"Eingabeart wurde geändert!"),IFERROR(INDEX(L!$G$11:$H$231,MATCH(C102,L!$H$11:$H$231,0),1),"Eingabeart wurde geändert!")))</f>
        <v/>
      </c>
      <c r="E102" s="192"/>
      <c r="F102" s="192"/>
      <c r="G102" s="192"/>
      <c r="H102" s="192"/>
      <c r="I102" s="192"/>
      <c r="J102" s="192"/>
      <c r="K102" s="192"/>
      <c r="L102" s="192"/>
      <c r="M102" s="192"/>
      <c r="N102" s="192"/>
      <c r="O102" s="192"/>
      <c r="P102" s="192"/>
      <c r="Q102" s="238" t="str">
        <f t="shared" si="1"/>
        <v/>
      </c>
    </row>
    <row r="103" spans="1:17" s="59" customFormat="1" x14ac:dyDescent="0.2">
      <c r="A103" s="306"/>
      <c r="B103" s="191"/>
      <c r="C103" s="191"/>
      <c r="D103" s="75" t="str">
        <f>IF(C103="","",IF(L!$H$3="Firmenname",IFERROR(INDEX(L!$G$11:$H$231,MATCH(C103,L!$G$11:$G$231,0),2),"Eingabeart wurde geändert!"),IFERROR(INDEX(L!$G$11:$H$231,MATCH(C103,L!$H$11:$H$231,0),1),"Eingabeart wurde geändert!")))</f>
        <v/>
      </c>
      <c r="E103" s="192"/>
      <c r="F103" s="192"/>
      <c r="G103" s="192"/>
      <c r="H103" s="192"/>
      <c r="I103" s="192"/>
      <c r="J103" s="192"/>
      <c r="K103" s="192"/>
      <c r="L103" s="192"/>
      <c r="M103" s="192"/>
      <c r="N103" s="192"/>
      <c r="O103" s="192"/>
      <c r="P103" s="192"/>
      <c r="Q103" s="238" t="str">
        <f t="shared" si="1"/>
        <v/>
      </c>
    </row>
    <row r="104" spans="1:17" s="59" customFormat="1" x14ac:dyDescent="0.2">
      <c r="A104" s="306"/>
      <c r="B104" s="191"/>
      <c r="C104" s="191"/>
      <c r="D104" s="75" t="str">
        <f>IF(C104="","",IF(L!$H$3="Firmenname",IFERROR(INDEX(L!$G$11:$H$231,MATCH(C104,L!$G$11:$G$231,0),2),"Eingabeart wurde geändert!"),IFERROR(INDEX(L!$G$11:$H$231,MATCH(C104,L!$H$11:$H$231,0),1),"Eingabeart wurde geändert!")))</f>
        <v/>
      </c>
      <c r="E104" s="192"/>
      <c r="F104" s="192"/>
      <c r="G104" s="192"/>
      <c r="H104" s="192"/>
      <c r="I104" s="192"/>
      <c r="J104" s="192"/>
      <c r="K104" s="192"/>
      <c r="L104" s="192"/>
      <c r="M104" s="192"/>
      <c r="N104" s="192"/>
      <c r="O104" s="192"/>
      <c r="P104" s="192"/>
      <c r="Q104" s="238" t="str">
        <f t="shared" si="1"/>
        <v/>
      </c>
    </row>
    <row r="105" spans="1:17" s="59" customFormat="1" x14ac:dyDescent="0.2">
      <c r="A105" s="306"/>
      <c r="B105" s="191"/>
      <c r="C105" s="191"/>
      <c r="D105" s="75" t="str">
        <f>IF(C105="","",IF(L!$H$3="Firmenname",IFERROR(INDEX(L!$G$11:$H$231,MATCH(C105,L!$G$11:$G$231,0),2),"Eingabeart wurde geändert!"),IFERROR(INDEX(L!$G$11:$H$231,MATCH(C105,L!$H$11:$H$231,0),1),"Eingabeart wurde geändert!")))</f>
        <v/>
      </c>
      <c r="E105" s="192"/>
      <c r="F105" s="192"/>
      <c r="G105" s="192"/>
      <c r="H105" s="192"/>
      <c r="I105" s="192"/>
      <c r="J105" s="192"/>
      <c r="K105" s="192"/>
      <c r="L105" s="192"/>
      <c r="M105" s="192"/>
      <c r="N105" s="192"/>
      <c r="O105" s="192"/>
      <c r="P105" s="192"/>
      <c r="Q105" s="238" t="str">
        <f t="shared" si="1"/>
        <v/>
      </c>
    </row>
    <row r="106" spans="1:17" x14ac:dyDescent="0.2">
      <c r="A106" s="306"/>
      <c r="B106" s="191"/>
      <c r="C106" s="191"/>
      <c r="D106" s="75" t="str">
        <f>IF(C106="","",IF(L!$H$3="Firmenname",IFERROR(INDEX(L!$G$11:$H$231,MATCH(C106,L!$G$11:$G$231,0),2),"Eingabeart wurde geändert!"),IFERROR(INDEX(L!$G$11:$H$231,MATCH(C106,L!$H$11:$H$231,0),1),"Eingabeart wurde geändert!")))</f>
        <v/>
      </c>
      <c r="E106" s="192"/>
      <c r="F106" s="192"/>
      <c r="G106" s="192"/>
      <c r="H106" s="192"/>
      <c r="I106" s="192"/>
      <c r="J106" s="192"/>
      <c r="K106" s="192"/>
      <c r="L106" s="192"/>
      <c r="M106" s="192"/>
      <c r="N106" s="192"/>
      <c r="O106" s="192"/>
      <c r="P106" s="192"/>
      <c r="Q106" s="238" t="str">
        <f t="shared" si="1"/>
        <v/>
      </c>
    </row>
    <row r="107" spans="1:17" x14ac:dyDescent="0.2">
      <c r="A107" s="306"/>
      <c r="B107" s="191"/>
      <c r="C107" s="191"/>
      <c r="D107" s="75" t="str">
        <f>IF(C107="","",IF(L!$H$3="Firmenname",IFERROR(INDEX(L!$G$11:$H$231,MATCH(C107,L!$G$11:$G$231,0),2),"Eingabeart wurde geändert!"),IFERROR(INDEX(L!$G$11:$H$231,MATCH(C107,L!$H$11:$H$231,0),1),"Eingabeart wurde geändert!")))</f>
        <v/>
      </c>
      <c r="E107" s="192"/>
      <c r="F107" s="192"/>
      <c r="G107" s="192"/>
      <c r="H107" s="192"/>
      <c r="I107" s="192"/>
      <c r="J107" s="192"/>
      <c r="K107" s="192"/>
      <c r="L107" s="192"/>
      <c r="M107" s="192"/>
      <c r="N107" s="192"/>
      <c r="O107" s="192"/>
      <c r="P107" s="192"/>
      <c r="Q107" s="238" t="str">
        <f t="shared" si="1"/>
        <v/>
      </c>
    </row>
    <row r="108" spans="1:17" x14ac:dyDescent="0.2">
      <c r="A108" s="306"/>
      <c r="B108" s="191"/>
      <c r="C108" s="191"/>
      <c r="D108" s="75" t="str">
        <f>IF(C108="","",IF(L!$H$3="Firmenname",IFERROR(INDEX(L!$G$11:$H$231,MATCH(C108,L!$G$11:$G$231,0),2),"Eingabeart wurde geändert!"),IFERROR(INDEX(L!$G$11:$H$231,MATCH(C108,L!$H$11:$H$231,0),1),"Eingabeart wurde geändert!")))</f>
        <v/>
      </c>
      <c r="E108" s="192"/>
      <c r="F108" s="192"/>
      <c r="G108" s="192"/>
      <c r="H108" s="192"/>
      <c r="I108" s="192"/>
      <c r="J108" s="192"/>
      <c r="K108" s="192"/>
      <c r="L108" s="192"/>
      <c r="M108" s="192"/>
      <c r="N108" s="192"/>
      <c r="O108" s="192"/>
      <c r="P108" s="192"/>
      <c r="Q108" s="238" t="str">
        <f t="shared" si="1"/>
        <v/>
      </c>
    </row>
    <row r="109" spans="1:17" x14ac:dyDescent="0.2">
      <c r="A109" s="306"/>
      <c r="B109" s="191"/>
      <c r="C109" s="191"/>
      <c r="D109" s="75" t="str">
        <f>IF(C109="","",IF(L!$H$3="Firmenname",IFERROR(INDEX(L!$G$11:$H$231,MATCH(C109,L!$G$11:$G$231,0),2),"Eingabeart wurde geändert!"),IFERROR(INDEX(L!$G$11:$H$231,MATCH(C109,L!$H$11:$H$231,0),1),"Eingabeart wurde geändert!")))</f>
        <v/>
      </c>
      <c r="E109" s="192"/>
      <c r="F109" s="192"/>
      <c r="G109" s="192"/>
      <c r="H109" s="192"/>
      <c r="I109" s="192"/>
      <c r="J109" s="192"/>
      <c r="K109" s="192"/>
      <c r="L109" s="192"/>
      <c r="M109" s="192"/>
      <c r="N109" s="192"/>
      <c r="O109" s="192"/>
      <c r="P109" s="192"/>
      <c r="Q109" s="238" t="str">
        <f t="shared" si="1"/>
        <v/>
      </c>
    </row>
    <row r="110" spans="1:17" x14ac:dyDescent="0.2">
      <c r="A110" s="307"/>
      <c r="B110" s="113"/>
      <c r="C110" s="113"/>
      <c r="D110" s="74" t="str">
        <f>IF(C110="","",IF(L!$H$3="Firmenname",IFERROR(INDEX(L!$G$11:$H$231,MATCH(C110,L!$G$11:$G$231,0),2),"Eingabeart wurde geändert!"),IFERROR(INDEX(L!$G$11:$H$231,MATCH(C110,L!$H$11:$H$231,0),1),"Eingabeart wurde geändert!")))</f>
        <v/>
      </c>
      <c r="E110" s="114"/>
      <c r="F110" s="114"/>
      <c r="G110" s="114"/>
      <c r="H110" s="114"/>
      <c r="I110" s="114"/>
      <c r="J110" s="114"/>
      <c r="K110" s="114"/>
      <c r="L110" s="114"/>
      <c r="M110" s="114"/>
      <c r="N110" s="114"/>
      <c r="O110" s="114"/>
      <c r="P110" s="114"/>
      <c r="Q110" s="166" t="str">
        <f t="shared" si="1"/>
        <v/>
      </c>
    </row>
    <row r="111" spans="1:17" x14ac:dyDescent="0.2">
      <c r="E111" s="9"/>
      <c r="F111" s="9"/>
      <c r="G111" s="9"/>
      <c r="H111" s="9"/>
      <c r="I111" s="9"/>
      <c r="J111" s="9"/>
      <c r="K111" s="9"/>
      <c r="L111" s="9"/>
      <c r="M111" s="9"/>
      <c r="N111" s="9"/>
      <c r="O111" s="9"/>
    </row>
  </sheetData>
  <sheetProtection algorithmName="SHA-512" hashValue="FJWOoDqKvSn0roEEyfUgvpkixyevphYDOxK+60NOzXBGZVRujTBkt5m8/y0s42O2CwFCs2up7MdIUGK0v7L+rg==" saltValue="eFJWZL0SnHCQFQXlKqYdsg==" spinCount="100000" sheet="1" objects="1" scenarios="1" formatCells="0" formatColumns="0" formatRows="0"/>
  <mergeCells count="9">
    <mergeCell ref="A11:A60"/>
    <mergeCell ref="A61:A110"/>
    <mergeCell ref="D9:D10"/>
    <mergeCell ref="A5:C5"/>
    <mergeCell ref="B6:C6"/>
    <mergeCell ref="A7:C7"/>
    <mergeCell ref="A9:A10"/>
    <mergeCell ref="B9:B10"/>
    <mergeCell ref="C9:C10"/>
  </mergeCells>
  <conditionalFormatting sqref="B11:B60">
    <cfRule type="expression" dxfId="170" priority="119">
      <formula>AND($B11="",SUM($C11:$N11)&gt;0)</formula>
    </cfRule>
  </conditionalFormatting>
  <conditionalFormatting sqref="B110">
    <cfRule type="expression" dxfId="169" priority="7">
      <formula>AND($B110="",SUM($E110:$P110)&gt;0)</formula>
    </cfRule>
  </conditionalFormatting>
  <conditionalFormatting sqref="B61:B110">
    <cfRule type="expression" dxfId="168" priority="9">
      <formula>AND($B61="",SUM($C61:$N61)&gt;0)</formula>
    </cfRule>
  </conditionalFormatting>
  <conditionalFormatting sqref="C11:C60">
    <cfRule type="expression" dxfId="167" priority="3">
      <formula>AND($B11="",SUM($C11:$N11)&gt;0)</formula>
    </cfRule>
  </conditionalFormatting>
  <conditionalFormatting sqref="C110">
    <cfRule type="expression" dxfId="166" priority="1">
      <formula>AND($B110="",SUM($E110:$P110)&gt;0)</formula>
    </cfRule>
  </conditionalFormatting>
  <conditionalFormatting sqref="C61:C110">
    <cfRule type="expression" dxfId="165" priority="2">
      <formula>AND($B61="",SUM($C61:$N61)&gt;0)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xWindow="397" yWindow="512" count="2">
        <x14:dataValidation type="list" allowBlank="1" showInputMessage="1" showErrorMessage="1" error="Nur Listeneinträge!" promptTitle="Übergabepunkt auswählen" prompt="Änderungen der Liste_x000a_im Blatt &quot;L&quot; möglich!" xr:uid="{00000000-0002-0000-0200-000000000000}">
          <x14:formula1>
            <xm:f>L!$J$10:$J$35</xm:f>
          </x14:formula1>
          <xm:sqref>B11:B110</xm:sqref>
        </x14:dataValidation>
        <x14:dataValidation type="list" allowBlank="1" showInputMessage="1" showErrorMessage="1" error="Nur Listeneinträge!" promptTitle="Unternehmen auswählen" prompt="Änderungen der Liste_x000a_im Blatt &quot;L&quot; möglich!" xr:uid="{00000000-0002-0000-0200-000002000000}">
          <x14:formula1>
            <xm:f>IF(L!$H$3="Firmenname",L!$G$10:$G$231,L!$H$10:$H$231)</xm:f>
          </x14:formula1>
          <xm:sqref>C11:C110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00"/>
  <sheetViews>
    <sheetView showGridLines="0" workbookViewId="0">
      <pane ySplit="10" topLeftCell="A11" activePane="bottomLeft" state="frozen"/>
      <selection activeCell="A2" sqref="A2"/>
      <selection pane="bottomLeft"/>
    </sheetView>
  </sheetViews>
  <sheetFormatPr baseColWidth="10" defaultColWidth="10.7109375" defaultRowHeight="12.75" x14ac:dyDescent="0.2"/>
  <cols>
    <col min="1" max="1" width="20.7109375" style="133" customWidth="1"/>
    <col min="2" max="2" width="15.7109375" style="133" customWidth="1"/>
    <col min="3" max="3" width="38.7109375" style="133" customWidth="1"/>
    <col min="4" max="14" width="10.7109375" style="15" customWidth="1"/>
    <col min="15" max="15" width="10.7109375" style="133"/>
    <col min="16" max="16" width="10.7109375" style="133" customWidth="1"/>
    <col min="17" max="17" width="10.7109375" style="33"/>
    <col min="18" max="19" width="10.7109375" style="95"/>
    <col min="20" max="16384" width="10.7109375" style="33"/>
  </cols>
  <sheetData>
    <row r="1" spans="1:19" s="132" customFormat="1" ht="15.75" customHeight="1" x14ac:dyDescent="0.2">
      <c r="A1" s="60"/>
      <c r="B1" s="133"/>
      <c r="C1" s="133"/>
      <c r="D1" s="133"/>
      <c r="R1" s="94"/>
      <c r="S1" s="94"/>
    </row>
    <row r="2" spans="1:19" ht="15.75" customHeight="1" x14ac:dyDescent="0.2">
      <c r="A2" s="132"/>
      <c r="B2" s="34"/>
      <c r="C2" s="60"/>
      <c r="D2" s="60"/>
      <c r="E2" s="132"/>
      <c r="F2" s="132"/>
      <c r="G2" s="132"/>
      <c r="H2" s="132"/>
      <c r="I2" s="132"/>
      <c r="J2" s="132"/>
      <c r="K2" s="132"/>
      <c r="L2" s="132"/>
      <c r="M2" s="132"/>
      <c r="N2" s="132"/>
      <c r="O2" s="132"/>
      <c r="P2" s="132"/>
    </row>
    <row r="3" spans="1:19" ht="15.75" customHeight="1" x14ac:dyDescent="0.2">
      <c r="A3" s="60"/>
      <c r="B3" s="34"/>
      <c r="C3" s="60"/>
      <c r="D3" s="60"/>
      <c r="E3" s="132"/>
      <c r="F3" s="132"/>
      <c r="G3" s="132"/>
      <c r="H3" s="132"/>
      <c r="I3" s="132"/>
      <c r="J3" s="132"/>
      <c r="K3" s="132"/>
      <c r="L3" s="132"/>
      <c r="M3" s="132"/>
      <c r="N3" s="132"/>
      <c r="O3" s="132"/>
      <c r="P3" s="132"/>
    </row>
    <row r="4" spans="1:19" ht="15.75" customHeight="1" x14ac:dyDescent="0.2">
      <c r="A4" s="242" t="s">
        <v>0</v>
      </c>
      <c r="D4" s="60"/>
      <c r="E4" s="132"/>
      <c r="F4" s="132"/>
      <c r="G4" s="132"/>
      <c r="H4" s="132"/>
      <c r="I4" s="132"/>
      <c r="J4" s="132"/>
      <c r="K4" s="132"/>
      <c r="L4" s="132"/>
      <c r="M4" s="132"/>
      <c r="N4" s="132"/>
      <c r="O4" s="132"/>
      <c r="P4" s="132"/>
    </row>
    <row r="5" spans="1:19" ht="15.75" customHeight="1" x14ac:dyDescent="0.2">
      <c r="A5" s="310" t="str">
        <f>"Monatserhebung "&amp;U!$A$11&amp;" "&amp;U!$B$12</f>
        <v>Monatserhebung Netzbetreiber Erdgas 2021</v>
      </c>
      <c r="B5" s="317"/>
      <c r="C5" s="318"/>
      <c r="D5" s="60"/>
      <c r="E5" s="132"/>
      <c r="F5" s="132"/>
      <c r="G5" s="132"/>
      <c r="H5" s="132"/>
      <c r="I5" s="132"/>
      <c r="J5" s="132"/>
      <c r="K5" s="132"/>
      <c r="L5" s="132"/>
      <c r="M5" s="132"/>
      <c r="N5" s="132"/>
      <c r="O5" s="132"/>
      <c r="P5" s="132"/>
    </row>
    <row r="6" spans="1:19" ht="15.75" x14ac:dyDescent="0.2">
      <c r="A6" s="64" t="s">
        <v>8</v>
      </c>
      <c r="B6" s="295" t="str">
        <f>IF(U!$B$13&lt;&gt;"",U!$B$13,"")</f>
        <v/>
      </c>
      <c r="C6" s="318"/>
      <c r="D6" s="60"/>
      <c r="E6" s="132"/>
      <c r="F6" s="132"/>
      <c r="G6" s="132"/>
      <c r="H6" s="132"/>
      <c r="I6" s="132"/>
      <c r="J6" s="132"/>
      <c r="K6" s="132"/>
      <c r="L6" s="132"/>
      <c r="M6" s="132"/>
      <c r="N6" s="132"/>
      <c r="O6" s="132"/>
      <c r="P6" s="132"/>
    </row>
    <row r="7" spans="1:19" ht="15" x14ac:dyDescent="0.2">
      <c r="A7" s="310" t="s">
        <v>56</v>
      </c>
      <c r="B7" s="317"/>
      <c r="C7" s="318"/>
      <c r="D7" s="60"/>
      <c r="E7" s="132"/>
      <c r="F7" s="132"/>
      <c r="G7" s="132"/>
      <c r="H7" s="132"/>
      <c r="I7" s="132"/>
      <c r="J7" s="132"/>
      <c r="K7" s="132"/>
      <c r="L7" s="132"/>
      <c r="M7" s="132"/>
      <c r="N7" s="132"/>
      <c r="O7" s="132"/>
      <c r="P7" s="132"/>
    </row>
    <row r="8" spans="1:19" x14ac:dyDescent="0.2">
      <c r="A8" s="61"/>
      <c r="B8" s="61"/>
      <c r="C8" s="58"/>
      <c r="D8" s="60"/>
      <c r="E8" s="14"/>
      <c r="F8" s="14"/>
      <c r="G8" s="14"/>
      <c r="H8" s="14"/>
      <c r="I8" s="14"/>
      <c r="J8" s="14"/>
      <c r="K8" s="14"/>
      <c r="L8" s="132"/>
      <c r="M8" s="132"/>
      <c r="N8" s="132"/>
      <c r="O8" s="132"/>
      <c r="P8" s="132"/>
    </row>
    <row r="9" spans="1:19" ht="12.75" customHeight="1" x14ac:dyDescent="0.2">
      <c r="A9" s="291" t="s">
        <v>221</v>
      </c>
      <c r="B9" s="324"/>
      <c r="C9" s="325"/>
      <c r="D9" s="62" t="s">
        <v>80</v>
      </c>
      <c r="E9" s="69" t="s">
        <v>145</v>
      </c>
      <c r="F9" s="69" t="s">
        <v>146</v>
      </c>
      <c r="G9" s="69" t="s">
        <v>147</v>
      </c>
      <c r="H9" s="69" t="s">
        <v>129</v>
      </c>
      <c r="I9" s="69" t="s">
        <v>148</v>
      </c>
      <c r="J9" s="69" t="s">
        <v>149</v>
      </c>
      <c r="K9" s="69" t="s">
        <v>150</v>
      </c>
      <c r="L9" s="69" t="s">
        <v>151</v>
      </c>
      <c r="M9" s="69" t="s">
        <v>152</v>
      </c>
      <c r="N9" s="69" t="s">
        <v>153</v>
      </c>
      <c r="O9" s="69" t="s">
        <v>154</v>
      </c>
      <c r="P9" s="69" t="s">
        <v>140</v>
      </c>
    </row>
    <row r="10" spans="1:19" x14ac:dyDescent="0.2">
      <c r="A10" s="326"/>
      <c r="B10" s="327"/>
      <c r="C10" s="328"/>
      <c r="D10" s="68" t="s">
        <v>142</v>
      </c>
      <c r="E10" s="68" t="s">
        <v>142</v>
      </c>
      <c r="F10" s="68" t="s">
        <v>142</v>
      </c>
      <c r="G10" s="68" t="s">
        <v>142</v>
      </c>
      <c r="H10" s="68" t="s">
        <v>142</v>
      </c>
      <c r="I10" s="68" t="s">
        <v>142</v>
      </c>
      <c r="J10" s="68" t="s">
        <v>142</v>
      </c>
      <c r="K10" s="68" t="s">
        <v>142</v>
      </c>
      <c r="L10" s="68" t="s">
        <v>142</v>
      </c>
      <c r="M10" s="68" t="s">
        <v>142</v>
      </c>
      <c r="N10" s="68" t="s">
        <v>142</v>
      </c>
      <c r="O10" s="68" t="s">
        <v>142</v>
      </c>
      <c r="P10" s="68" t="s">
        <v>142</v>
      </c>
    </row>
    <row r="11" spans="1:19" ht="12.75" customHeight="1" x14ac:dyDescent="0.2">
      <c r="A11" s="329" t="s">
        <v>98</v>
      </c>
      <c r="B11" s="332" t="s">
        <v>99</v>
      </c>
      <c r="C11" s="115" t="s">
        <v>58</v>
      </c>
      <c r="D11" s="116"/>
      <c r="E11" s="116"/>
      <c r="F11" s="116"/>
      <c r="G11" s="116"/>
      <c r="H11" s="116"/>
      <c r="I11" s="116"/>
      <c r="J11" s="116"/>
      <c r="K11" s="116"/>
      <c r="L11" s="116"/>
      <c r="M11" s="116"/>
      <c r="N11" s="116"/>
      <c r="O11" s="116"/>
      <c r="P11" s="117" t="str">
        <f t="shared" ref="P11:P22" si="0">IF(SUM(D11:O11)&gt;0,SUM(D11:O11),"")</f>
        <v/>
      </c>
    </row>
    <row r="12" spans="1:19" x14ac:dyDescent="0.2">
      <c r="A12" s="330"/>
      <c r="B12" s="333"/>
      <c r="C12" s="118" t="s">
        <v>103</v>
      </c>
      <c r="D12" s="119"/>
      <c r="E12" s="119"/>
      <c r="F12" s="119"/>
      <c r="G12" s="119"/>
      <c r="H12" s="119"/>
      <c r="I12" s="119"/>
      <c r="J12" s="119"/>
      <c r="K12" s="119"/>
      <c r="L12" s="119"/>
      <c r="M12" s="119"/>
      <c r="N12" s="119"/>
      <c r="O12" s="119"/>
      <c r="P12" s="120" t="str">
        <f t="shared" si="0"/>
        <v/>
      </c>
    </row>
    <row r="13" spans="1:19" x14ac:dyDescent="0.2">
      <c r="A13" s="330"/>
      <c r="B13" s="333"/>
      <c r="C13" s="121" t="s">
        <v>59</v>
      </c>
      <c r="D13" s="122"/>
      <c r="E13" s="122"/>
      <c r="F13" s="122"/>
      <c r="G13" s="122"/>
      <c r="H13" s="122"/>
      <c r="I13" s="122"/>
      <c r="J13" s="122"/>
      <c r="K13" s="122"/>
      <c r="L13" s="122"/>
      <c r="M13" s="122"/>
      <c r="N13" s="122"/>
      <c r="O13" s="122"/>
      <c r="P13" s="123" t="str">
        <f t="shared" si="0"/>
        <v/>
      </c>
    </row>
    <row r="14" spans="1:19" x14ac:dyDescent="0.2">
      <c r="A14" s="330"/>
      <c r="B14" s="334"/>
      <c r="C14" s="147" t="s">
        <v>209</v>
      </c>
      <c r="D14" s="148" t="str">
        <f>IF(SUM(D11:D13)&gt;0,SUM(D11:D13),"")</f>
        <v/>
      </c>
      <c r="E14" s="148" t="str">
        <f t="shared" ref="E14:P14" si="1">IF(SUM(E11:E13)&gt;0,SUM(E11:E13),"")</f>
        <v/>
      </c>
      <c r="F14" s="148" t="str">
        <f t="shared" si="1"/>
        <v/>
      </c>
      <c r="G14" s="148" t="str">
        <f t="shared" si="1"/>
        <v/>
      </c>
      <c r="H14" s="148" t="str">
        <f t="shared" si="1"/>
        <v/>
      </c>
      <c r="I14" s="148" t="str">
        <f t="shared" si="1"/>
        <v/>
      </c>
      <c r="J14" s="148" t="str">
        <f t="shared" si="1"/>
        <v/>
      </c>
      <c r="K14" s="148" t="str">
        <f t="shared" si="1"/>
        <v/>
      </c>
      <c r="L14" s="148" t="str">
        <f t="shared" si="1"/>
        <v/>
      </c>
      <c r="M14" s="148" t="str">
        <f t="shared" si="1"/>
        <v/>
      </c>
      <c r="N14" s="148" t="str">
        <f t="shared" si="1"/>
        <v/>
      </c>
      <c r="O14" s="148" t="str">
        <f t="shared" si="1"/>
        <v/>
      </c>
      <c r="P14" s="148" t="str">
        <f t="shared" si="1"/>
        <v/>
      </c>
    </row>
    <row r="15" spans="1:19" ht="12.75" customHeight="1" x14ac:dyDescent="0.2">
      <c r="A15" s="330"/>
      <c r="B15" s="335" t="s">
        <v>100</v>
      </c>
      <c r="C15" s="115" t="s">
        <v>47</v>
      </c>
      <c r="D15" s="116"/>
      <c r="E15" s="116"/>
      <c r="F15" s="116"/>
      <c r="G15" s="116"/>
      <c r="H15" s="116"/>
      <c r="I15" s="116"/>
      <c r="J15" s="116"/>
      <c r="K15" s="116"/>
      <c r="L15" s="116"/>
      <c r="M15" s="116"/>
      <c r="N15" s="116"/>
      <c r="O15" s="116"/>
      <c r="P15" s="117" t="str">
        <f t="shared" si="0"/>
        <v/>
      </c>
    </row>
    <row r="16" spans="1:19" x14ac:dyDescent="0.2">
      <c r="A16" s="330"/>
      <c r="B16" s="336"/>
      <c r="C16" s="118" t="s">
        <v>104</v>
      </c>
      <c r="D16" s="119"/>
      <c r="E16" s="119"/>
      <c r="F16" s="119"/>
      <c r="G16" s="119"/>
      <c r="H16" s="119"/>
      <c r="I16" s="119"/>
      <c r="J16" s="119"/>
      <c r="K16" s="119"/>
      <c r="L16" s="119"/>
      <c r="M16" s="119"/>
      <c r="N16" s="119"/>
      <c r="O16" s="119"/>
      <c r="P16" s="120" t="str">
        <f t="shared" si="0"/>
        <v/>
      </c>
    </row>
    <row r="17" spans="1:19" x14ac:dyDescent="0.2">
      <c r="A17" s="330"/>
      <c r="B17" s="336"/>
      <c r="C17" s="118" t="s">
        <v>105</v>
      </c>
      <c r="D17" s="119"/>
      <c r="E17" s="119"/>
      <c r="F17" s="119"/>
      <c r="G17" s="119"/>
      <c r="H17" s="119"/>
      <c r="I17" s="119"/>
      <c r="J17" s="119"/>
      <c r="K17" s="119"/>
      <c r="L17" s="119"/>
      <c r="M17" s="119"/>
      <c r="N17" s="119"/>
      <c r="O17" s="119"/>
      <c r="P17" s="120" t="str">
        <f t="shared" si="0"/>
        <v/>
      </c>
    </row>
    <row r="18" spans="1:19" x14ac:dyDescent="0.2">
      <c r="A18" s="330"/>
      <c r="B18" s="336"/>
      <c r="C18" s="118" t="s">
        <v>106</v>
      </c>
      <c r="D18" s="119"/>
      <c r="E18" s="119"/>
      <c r="F18" s="119"/>
      <c r="G18" s="119"/>
      <c r="H18" s="119"/>
      <c r="I18" s="119"/>
      <c r="J18" s="119"/>
      <c r="K18" s="119"/>
      <c r="L18" s="119"/>
      <c r="M18" s="119"/>
      <c r="N18" s="119"/>
      <c r="O18" s="119"/>
      <c r="P18" s="120" t="str">
        <f t="shared" si="0"/>
        <v/>
      </c>
    </row>
    <row r="19" spans="1:19" x14ac:dyDescent="0.2">
      <c r="A19" s="330"/>
      <c r="B19" s="336"/>
      <c r="C19" s="118" t="s">
        <v>107</v>
      </c>
      <c r="D19" s="119"/>
      <c r="E19" s="119"/>
      <c r="F19" s="119"/>
      <c r="G19" s="119"/>
      <c r="H19" s="119"/>
      <c r="I19" s="119"/>
      <c r="J19" s="119"/>
      <c r="K19" s="119"/>
      <c r="L19" s="119"/>
      <c r="M19" s="119"/>
      <c r="N19" s="119"/>
      <c r="O19" s="119"/>
      <c r="P19" s="120" t="str">
        <f t="shared" si="0"/>
        <v/>
      </c>
    </row>
    <row r="20" spans="1:19" x14ac:dyDescent="0.2">
      <c r="A20" s="330"/>
      <c r="B20" s="336"/>
      <c r="C20" s="118" t="s">
        <v>108</v>
      </c>
      <c r="D20" s="119"/>
      <c r="E20" s="119"/>
      <c r="F20" s="119"/>
      <c r="G20" s="119"/>
      <c r="H20" s="119"/>
      <c r="I20" s="119"/>
      <c r="J20" s="119"/>
      <c r="K20" s="119"/>
      <c r="L20" s="119"/>
      <c r="M20" s="119"/>
      <c r="N20" s="119"/>
      <c r="O20" s="119"/>
      <c r="P20" s="120" t="str">
        <f t="shared" si="0"/>
        <v/>
      </c>
    </row>
    <row r="21" spans="1:19" x14ac:dyDescent="0.2">
      <c r="A21" s="330"/>
      <c r="B21" s="336"/>
      <c r="C21" s="66" t="s">
        <v>434</v>
      </c>
      <c r="D21" s="233"/>
      <c r="E21" s="233"/>
      <c r="F21" s="233"/>
      <c r="G21" s="233"/>
      <c r="H21" s="233"/>
      <c r="I21" s="233"/>
      <c r="J21" s="233"/>
      <c r="K21" s="233"/>
      <c r="L21" s="233"/>
      <c r="M21" s="233"/>
      <c r="N21" s="233"/>
      <c r="O21" s="233"/>
      <c r="P21" s="120" t="str">
        <f t="shared" si="0"/>
        <v/>
      </c>
    </row>
    <row r="22" spans="1:19" x14ac:dyDescent="0.2">
      <c r="A22" s="330"/>
      <c r="B22" s="336"/>
      <c r="C22" s="121" t="s">
        <v>435</v>
      </c>
      <c r="D22" s="122"/>
      <c r="E22" s="122"/>
      <c r="F22" s="122"/>
      <c r="G22" s="122"/>
      <c r="H22" s="122"/>
      <c r="I22" s="122"/>
      <c r="J22" s="122"/>
      <c r="K22" s="122"/>
      <c r="L22" s="122"/>
      <c r="M22" s="122"/>
      <c r="N22" s="122"/>
      <c r="O22" s="122"/>
      <c r="P22" s="123" t="str">
        <f t="shared" si="0"/>
        <v/>
      </c>
    </row>
    <row r="23" spans="1:19" x14ac:dyDescent="0.2">
      <c r="A23" s="330"/>
      <c r="B23" s="337"/>
      <c r="C23" s="147" t="s">
        <v>209</v>
      </c>
      <c r="D23" s="149" t="str">
        <f>IF(SUM(D15:D22)&gt;0,SUM(D15:D22),"")</f>
        <v/>
      </c>
      <c r="E23" s="149" t="str">
        <f t="shared" ref="E23:P23" si="2">IF(SUM(E15:E22)&gt;0,SUM(E15:E22),"")</f>
        <v/>
      </c>
      <c r="F23" s="149" t="str">
        <f t="shared" si="2"/>
        <v/>
      </c>
      <c r="G23" s="149" t="str">
        <f t="shared" si="2"/>
        <v/>
      </c>
      <c r="H23" s="149" t="str">
        <f t="shared" si="2"/>
        <v/>
      </c>
      <c r="I23" s="149" t="str">
        <f t="shared" si="2"/>
        <v/>
      </c>
      <c r="J23" s="149" t="str">
        <f t="shared" si="2"/>
        <v/>
      </c>
      <c r="K23" s="149" t="str">
        <f t="shared" si="2"/>
        <v/>
      </c>
      <c r="L23" s="149" t="str">
        <f t="shared" si="2"/>
        <v/>
      </c>
      <c r="M23" s="149" t="str">
        <f t="shared" si="2"/>
        <v/>
      </c>
      <c r="N23" s="149" t="str">
        <f t="shared" si="2"/>
        <v/>
      </c>
      <c r="O23" s="149" t="str">
        <f t="shared" si="2"/>
        <v/>
      </c>
      <c r="P23" s="149" t="str">
        <f t="shared" si="2"/>
        <v/>
      </c>
    </row>
    <row r="24" spans="1:19" x14ac:dyDescent="0.2">
      <c r="A24" s="331"/>
      <c r="B24" s="67" t="s">
        <v>82</v>
      </c>
      <c r="C24" s="146"/>
      <c r="D24" s="93" t="str">
        <f>IF(SUM(D14:D22)&gt;0,SUM(D14:D22),"")</f>
        <v/>
      </c>
      <c r="E24" s="93" t="str">
        <f t="shared" ref="E24:P24" si="3">IF(SUM(E14:E22)&gt;0,SUM(E14:E22),"")</f>
        <v/>
      </c>
      <c r="F24" s="93" t="str">
        <f t="shared" si="3"/>
        <v/>
      </c>
      <c r="G24" s="93" t="str">
        <f t="shared" si="3"/>
        <v/>
      </c>
      <c r="H24" s="93" t="str">
        <f t="shared" si="3"/>
        <v/>
      </c>
      <c r="I24" s="93" t="str">
        <f t="shared" si="3"/>
        <v/>
      </c>
      <c r="J24" s="93" t="str">
        <f t="shared" si="3"/>
        <v/>
      </c>
      <c r="K24" s="93" t="str">
        <f t="shared" si="3"/>
        <v/>
      </c>
      <c r="L24" s="93" t="str">
        <f t="shared" si="3"/>
        <v/>
      </c>
      <c r="M24" s="93" t="str">
        <f t="shared" si="3"/>
        <v/>
      </c>
      <c r="N24" s="93" t="str">
        <f t="shared" si="3"/>
        <v/>
      </c>
      <c r="O24" s="93" t="str">
        <f t="shared" si="3"/>
        <v/>
      </c>
      <c r="P24" s="93" t="str">
        <f t="shared" si="3"/>
        <v/>
      </c>
    </row>
    <row r="25" spans="1:19" x14ac:dyDescent="0.2">
      <c r="B25" s="33"/>
      <c r="C25" s="33"/>
      <c r="D25" s="150"/>
      <c r="E25" s="150"/>
      <c r="F25" s="150"/>
      <c r="G25" s="150"/>
      <c r="H25" s="150"/>
      <c r="I25" s="150"/>
      <c r="J25" s="150"/>
      <c r="K25" s="150"/>
      <c r="L25" s="150"/>
      <c r="M25" s="150"/>
      <c r="N25" s="150"/>
      <c r="O25" s="150"/>
      <c r="P25" s="150"/>
    </row>
    <row r="26" spans="1:19" x14ac:dyDescent="0.2">
      <c r="B26" s="33"/>
      <c r="C26" s="33"/>
      <c r="D26" s="150"/>
      <c r="E26" s="150"/>
      <c r="F26" s="150"/>
      <c r="G26" s="150"/>
      <c r="H26" s="150"/>
      <c r="I26" s="150"/>
      <c r="J26" s="150"/>
      <c r="K26" s="150"/>
      <c r="L26" s="150"/>
      <c r="M26" s="150"/>
      <c r="N26" s="150"/>
      <c r="O26" s="150"/>
      <c r="P26" s="150"/>
    </row>
    <row r="27" spans="1:19" x14ac:dyDescent="0.2">
      <c r="A27" s="338" t="s">
        <v>627</v>
      </c>
      <c r="B27" s="98" t="str">
        <f>IF(C27&lt;&gt;"","Kontrolle: ","")</f>
        <v/>
      </c>
      <c r="C27" s="90" t="str">
        <f>IF(OR(P24&lt;&gt;P31,P24&lt;&gt;P32),"Versorgerwechsel insgesamt &lt;&gt; Versorgerwechsel nach Versorger","")</f>
        <v/>
      </c>
      <c r="E27" s="150"/>
      <c r="F27" s="150"/>
      <c r="G27" s="150"/>
      <c r="H27" s="150"/>
      <c r="I27" s="150"/>
      <c r="J27" s="150"/>
      <c r="K27" s="150"/>
      <c r="L27" s="150"/>
      <c r="M27" s="150"/>
      <c r="N27" s="150"/>
      <c r="O27" s="150"/>
      <c r="P27" s="150"/>
    </row>
    <row r="28" spans="1:19" x14ac:dyDescent="0.2">
      <c r="A28" s="339"/>
      <c r="B28" s="98" t="str">
        <f>IF(C28&lt;&gt;"","Kontrolle: ","")</f>
        <v/>
      </c>
      <c r="C28" s="90" t="str">
        <f>IF(P31&lt;&gt;P32,"Zugänge &lt;&gt; Abgänge","")</f>
        <v/>
      </c>
      <c r="E28" s="85"/>
      <c r="F28" s="85"/>
      <c r="G28" s="85"/>
      <c r="H28" s="85"/>
      <c r="I28" s="85"/>
      <c r="J28" s="85"/>
      <c r="K28" s="85"/>
      <c r="L28" s="86"/>
      <c r="M28" s="86"/>
      <c r="N28" s="86"/>
      <c r="O28" s="86"/>
      <c r="P28" s="86"/>
    </row>
    <row r="29" spans="1:19" ht="12.75" customHeight="1" x14ac:dyDescent="0.2">
      <c r="A29" s="291" t="s">
        <v>221</v>
      </c>
      <c r="B29" s="324"/>
      <c r="C29" s="325"/>
      <c r="D29" s="87" t="s">
        <v>80</v>
      </c>
      <c r="E29" s="87" t="s">
        <v>145</v>
      </c>
      <c r="F29" s="87" t="s">
        <v>146</v>
      </c>
      <c r="G29" s="87" t="s">
        <v>147</v>
      </c>
      <c r="H29" s="87" t="s">
        <v>129</v>
      </c>
      <c r="I29" s="87" t="s">
        <v>148</v>
      </c>
      <c r="J29" s="87" t="s">
        <v>149</v>
      </c>
      <c r="K29" s="87" t="s">
        <v>150</v>
      </c>
      <c r="L29" s="87" t="s">
        <v>151</v>
      </c>
      <c r="M29" s="87" t="s">
        <v>152</v>
      </c>
      <c r="N29" s="87" t="s">
        <v>153</v>
      </c>
      <c r="O29" s="87" t="s">
        <v>154</v>
      </c>
      <c r="P29" s="87" t="s">
        <v>140</v>
      </c>
    </row>
    <row r="30" spans="1:19" x14ac:dyDescent="0.2">
      <c r="A30" s="326"/>
      <c r="B30" s="327"/>
      <c r="C30" s="328"/>
      <c r="D30" s="87" t="s">
        <v>142</v>
      </c>
      <c r="E30" s="87" t="s">
        <v>142</v>
      </c>
      <c r="F30" s="87" t="s">
        <v>142</v>
      </c>
      <c r="G30" s="87" t="s">
        <v>142</v>
      </c>
      <c r="H30" s="87" t="s">
        <v>142</v>
      </c>
      <c r="I30" s="87" t="s">
        <v>142</v>
      </c>
      <c r="J30" s="87" t="s">
        <v>142</v>
      </c>
      <c r="K30" s="87" t="s">
        <v>142</v>
      </c>
      <c r="L30" s="87" t="s">
        <v>142</v>
      </c>
      <c r="M30" s="87" t="s">
        <v>142</v>
      </c>
      <c r="N30" s="87" t="s">
        <v>142</v>
      </c>
      <c r="O30" s="87" t="s">
        <v>142</v>
      </c>
      <c r="P30" s="87" t="str">
        <f t="shared" ref="P30:P34" si="4">IF(SUM(D30:O30)&gt;0,SUM(D30:O30),"")</f>
        <v/>
      </c>
    </row>
    <row r="31" spans="1:19" x14ac:dyDescent="0.2">
      <c r="A31" s="308" t="str">
        <f>"Versorger "&amp;L!E3&amp;" (*)"</f>
        <v>Versorger Firmenname (*)</v>
      </c>
      <c r="B31" s="308" t="str">
        <f>IF(L!E3="Firmenname","EIC-Nummer","Firmenname")</f>
        <v>EIC-Nummer</v>
      </c>
      <c r="C31" s="73" t="s">
        <v>101</v>
      </c>
      <c r="D31" s="88" t="str">
        <f t="shared" ref="D31:O32" si="5">IF(SUMIF($C$33:$C$300,$C31,D$33:D$300)&gt;0,SUMIF($C$33:$C$300,$C31,D$33:D$300),"")</f>
        <v/>
      </c>
      <c r="E31" s="88" t="str">
        <f t="shared" si="5"/>
        <v/>
      </c>
      <c r="F31" s="88" t="str">
        <f t="shared" si="5"/>
        <v/>
      </c>
      <c r="G31" s="88" t="str">
        <f t="shared" si="5"/>
        <v/>
      </c>
      <c r="H31" s="88" t="str">
        <f t="shared" si="5"/>
        <v/>
      </c>
      <c r="I31" s="88" t="str">
        <f t="shared" si="5"/>
        <v/>
      </c>
      <c r="J31" s="88" t="str">
        <f t="shared" si="5"/>
        <v/>
      </c>
      <c r="K31" s="88" t="str">
        <f t="shared" si="5"/>
        <v/>
      </c>
      <c r="L31" s="88" t="str">
        <f t="shared" si="5"/>
        <v/>
      </c>
      <c r="M31" s="88" t="str">
        <f t="shared" si="5"/>
        <v/>
      </c>
      <c r="N31" s="88" t="str">
        <f t="shared" si="5"/>
        <v/>
      </c>
      <c r="O31" s="88" t="str">
        <f t="shared" si="5"/>
        <v/>
      </c>
      <c r="P31" s="91" t="str">
        <f t="shared" si="4"/>
        <v/>
      </c>
    </row>
    <row r="32" spans="1:19" x14ac:dyDescent="0.2">
      <c r="A32" s="323"/>
      <c r="B32" s="323"/>
      <c r="C32" s="74" t="s">
        <v>102</v>
      </c>
      <c r="D32" s="89" t="str">
        <f t="shared" si="5"/>
        <v/>
      </c>
      <c r="E32" s="89" t="str">
        <f t="shared" si="5"/>
        <v/>
      </c>
      <c r="F32" s="89" t="str">
        <f t="shared" si="5"/>
        <v/>
      </c>
      <c r="G32" s="89" t="str">
        <f t="shared" si="5"/>
        <v/>
      </c>
      <c r="H32" s="89" t="str">
        <f t="shared" si="5"/>
        <v/>
      </c>
      <c r="I32" s="89" t="str">
        <f t="shared" si="5"/>
        <v/>
      </c>
      <c r="J32" s="89" t="str">
        <f t="shared" si="5"/>
        <v/>
      </c>
      <c r="K32" s="89" t="str">
        <f t="shared" si="5"/>
        <v/>
      </c>
      <c r="L32" s="89" t="str">
        <f t="shared" si="5"/>
        <v/>
      </c>
      <c r="M32" s="89" t="str">
        <f t="shared" si="5"/>
        <v/>
      </c>
      <c r="N32" s="89" t="str">
        <f t="shared" si="5"/>
        <v/>
      </c>
      <c r="O32" s="89" t="str">
        <f t="shared" si="5"/>
        <v/>
      </c>
      <c r="P32" s="92" t="str">
        <f t="shared" si="4"/>
        <v/>
      </c>
      <c r="R32" s="95" t="s">
        <v>210</v>
      </c>
      <c r="S32" s="95" t="s">
        <v>210</v>
      </c>
    </row>
    <row r="33" spans="1:19" x14ac:dyDescent="0.2">
      <c r="A33" s="319"/>
      <c r="B33" s="321" t="str">
        <f>IF(A33="","",IFERROR(VLOOKUP(A33,L!$M$11:$N$120,2,FALSE),"Eingabeart wurde geändert"))</f>
        <v/>
      </c>
      <c r="C33" s="73" t="s">
        <v>101</v>
      </c>
      <c r="D33" s="76"/>
      <c r="E33" s="76"/>
      <c r="F33" s="76"/>
      <c r="G33" s="76"/>
      <c r="H33" s="76"/>
      <c r="I33" s="76"/>
      <c r="J33" s="76"/>
      <c r="K33" s="76"/>
      <c r="L33" s="76"/>
      <c r="M33" s="76"/>
      <c r="N33" s="76"/>
      <c r="O33" s="76"/>
      <c r="P33" s="91" t="str">
        <f t="shared" si="4"/>
        <v/>
      </c>
      <c r="R33" s="95" t="str">
        <f>IF(AND(A33="",A34=""),"",IF(A33&lt;&gt;"",A33,A32))</f>
        <v/>
      </c>
      <c r="S33" s="95" t="str">
        <f t="shared" ref="S33:S64" si="6">R33&amp;C33</f>
        <v>Zugänge</v>
      </c>
    </row>
    <row r="34" spans="1:19" x14ac:dyDescent="0.2">
      <c r="A34" s="320"/>
      <c r="B34" s="322"/>
      <c r="C34" s="74" t="s">
        <v>102</v>
      </c>
      <c r="D34" s="78"/>
      <c r="E34" s="78"/>
      <c r="F34" s="78"/>
      <c r="G34" s="78"/>
      <c r="H34" s="78"/>
      <c r="I34" s="78"/>
      <c r="J34" s="78"/>
      <c r="K34" s="78"/>
      <c r="L34" s="78"/>
      <c r="M34" s="78"/>
      <c r="N34" s="78"/>
      <c r="O34" s="78"/>
      <c r="P34" s="92" t="str">
        <f t="shared" si="4"/>
        <v/>
      </c>
      <c r="R34" s="95" t="str">
        <f>IF(AND(A33="",A34=""),"",IF(A34&lt;&gt;"",A34,A33))</f>
        <v/>
      </c>
      <c r="S34" s="95" t="str">
        <f t="shared" si="6"/>
        <v>Abgänge</v>
      </c>
    </row>
    <row r="35" spans="1:19" ht="12.75" customHeight="1" x14ac:dyDescent="0.2">
      <c r="A35" s="319"/>
      <c r="B35" s="321" t="str">
        <f>IF(A35="","",IFERROR(VLOOKUP(A35,L!$M$11:$N$120,2,FALSE),"Eingabeart wurde geändert"))</f>
        <v/>
      </c>
      <c r="C35" s="73" t="s">
        <v>101</v>
      </c>
      <c r="D35" s="76"/>
      <c r="E35" s="76"/>
      <c r="F35" s="76"/>
      <c r="G35" s="76"/>
      <c r="H35" s="76"/>
      <c r="I35" s="76"/>
      <c r="J35" s="76"/>
      <c r="K35" s="76"/>
      <c r="L35" s="76"/>
      <c r="M35" s="76"/>
      <c r="N35" s="76"/>
      <c r="O35" s="76"/>
      <c r="P35" s="91" t="str">
        <f t="shared" ref="P35:P98" si="7">IF(SUM(D35:O35)&gt;0,SUM(D35:O35),"")</f>
        <v/>
      </c>
      <c r="R35" s="95" t="str">
        <f t="shared" ref="R35:R98" si="8">IF(AND(A34="",A35=""),"",IF(A35&lt;&gt;"",A35,A34))</f>
        <v/>
      </c>
      <c r="S35" s="95" t="str">
        <f t="shared" si="6"/>
        <v>Zugänge</v>
      </c>
    </row>
    <row r="36" spans="1:19" x14ac:dyDescent="0.2">
      <c r="A36" s="320"/>
      <c r="B36" s="322"/>
      <c r="C36" s="74" t="s">
        <v>102</v>
      </c>
      <c r="D36" s="78"/>
      <c r="E36" s="78"/>
      <c r="F36" s="78"/>
      <c r="G36" s="78"/>
      <c r="H36" s="78"/>
      <c r="I36" s="78"/>
      <c r="J36" s="78"/>
      <c r="K36" s="78"/>
      <c r="L36" s="78"/>
      <c r="M36" s="78"/>
      <c r="N36" s="78"/>
      <c r="O36" s="78"/>
      <c r="P36" s="92" t="str">
        <f t="shared" si="7"/>
        <v/>
      </c>
      <c r="R36" s="95" t="str">
        <f t="shared" si="8"/>
        <v/>
      </c>
      <c r="S36" s="95" t="str">
        <f t="shared" si="6"/>
        <v>Abgänge</v>
      </c>
    </row>
    <row r="37" spans="1:19" x14ac:dyDescent="0.2">
      <c r="A37" s="319"/>
      <c r="B37" s="321" t="str">
        <f>IF(A37="","",IFERROR(VLOOKUP(A37,L!$M$11:$N$120,2,FALSE),"Eingabeart wurde geändert"))</f>
        <v/>
      </c>
      <c r="C37" s="73" t="s">
        <v>101</v>
      </c>
      <c r="D37" s="76"/>
      <c r="E37" s="76"/>
      <c r="F37" s="76"/>
      <c r="G37" s="76"/>
      <c r="H37" s="76"/>
      <c r="I37" s="76"/>
      <c r="J37" s="76"/>
      <c r="K37" s="76"/>
      <c r="L37" s="76"/>
      <c r="M37" s="76"/>
      <c r="N37" s="76"/>
      <c r="O37" s="76"/>
      <c r="P37" s="91" t="str">
        <f t="shared" si="7"/>
        <v/>
      </c>
      <c r="R37" s="95" t="str">
        <f t="shared" si="8"/>
        <v/>
      </c>
      <c r="S37" s="95" t="str">
        <f t="shared" si="6"/>
        <v>Zugänge</v>
      </c>
    </row>
    <row r="38" spans="1:19" x14ac:dyDescent="0.2">
      <c r="A38" s="320"/>
      <c r="B38" s="322"/>
      <c r="C38" s="74" t="s">
        <v>102</v>
      </c>
      <c r="D38" s="78"/>
      <c r="E38" s="78"/>
      <c r="F38" s="78"/>
      <c r="G38" s="78"/>
      <c r="H38" s="78"/>
      <c r="I38" s="78"/>
      <c r="J38" s="78"/>
      <c r="K38" s="78"/>
      <c r="L38" s="78"/>
      <c r="M38" s="78"/>
      <c r="N38" s="78"/>
      <c r="O38" s="78"/>
      <c r="P38" s="92" t="str">
        <f t="shared" si="7"/>
        <v/>
      </c>
      <c r="R38" s="95" t="str">
        <f t="shared" si="8"/>
        <v/>
      </c>
      <c r="S38" s="95" t="str">
        <f t="shared" si="6"/>
        <v>Abgänge</v>
      </c>
    </row>
    <row r="39" spans="1:19" x14ac:dyDescent="0.2">
      <c r="A39" s="319"/>
      <c r="B39" s="321" t="str">
        <f>IF(A39="","",IFERROR(VLOOKUP(A39,L!$M$11:$N$120,2,FALSE),"Eingabeart wurde geändert"))</f>
        <v/>
      </c>
      <c r="C39" s="73" t="s">
        <v>101</v>
      </c>
      <c r="D39" s="76"/>
      <c r="E39" s="76"/>
      <c r="F39" s="76"/>
      <c r="G39" s="76"/>
      <c r="H39" s="76"/>
      <c r="I39" s="76"/>
      <c r="J39" s="76"/>
      <c r="K39" s="76"/>
      <c r="L39" s="76"/>
      <c r="M39" s="76"/>
      <c r="N39" s="76"/>
      <c r="O39" s="76"/>
      <c r="P39" s="91" t="str">
        <f t="shared" si="7"/>
        <v/>
      </c>
      <c r="R39" s="95" t="str">
        <f t="shared" si="8"/>
        <v/>
      </c>
      <c r="S39" s="95" t="str">
        <f t="shared" si="6"/>
        <v>Zugänge</v>
      </c>
    </row>
    <row r="40" spans="1:19" x14ac:dyDescent="0.2">
      <c r="A40" s="320"/>
      <c r="B40" s="322"/>
      <c r="C40" s="74" t="s">
        <v>102</v>
      </c>
      <c r="D40" s="78"/>
      <c r="E40" s="78"/>
      <c r="F40" s="78"/>
      <c r="G40" s="78"/>
      <c r="H40" s="78"/>
      <c r="I40" s="78"/>
      <c r="J40" s="78"/>
      <c r="K40" s="78"/>
      <c r="L40" s="78"/>
      <c r="M40" s="78"/>
      <c r="N40" s="78"/>
      <c r="O40" s="78"/>
      <c r="P40" s="92" t="str">
        <f t="shared" si="7"/>
        <v/>
      </c>
      <c r="R40" s="95" t="str">
        <f t="shared" si="8"/>
        <v/>
      </c>
      <c r="S40" s="95" t="str">
        <f t="shared" si="6"/>
        <v>Abgänge</v>
      </c>
    </row>
    <row r="41" spans="1:19" x14ac:dyDescent="0.2">
      <c r="A41" s="319"/>
      <c r="B41" s="321" t="str">
        <f>IF(A41="","",IFERROR(VLOOKUP(A41,L!$M$11:$N$120,2,FALSE),"Eingabeart wurde geändert"))</f>
        <v/>
      </c>
      <c r="C41" s="73" t="s">
        <v>101</v>
      </c>
      <c r="D41" s="76"/>
      <c r="E41" s="76"/>
      <c r="F41" s="76"/>
      <c r="G41" s="76"/>
      <c r="H41" s="76"/>
      <c r="I41" s="76"/>
      <c r="J41" s="76"/>
      <c r="K41" s="76"/>
      <c r="L41" s="76"/>
      <c r="M41" s="76"/>
      <c r="N41" s="76"/>
      <c r="O41" s="76"/>
      <c r="P41" s="91" t="str">
        <f t="shared" si="7"/>
        <v/>
      </c>
      <c r="R41" s="95" t="str">
        <f t="shared" si="8"/>
        <v/>
      </c>
      <c r="S41" s="95" t="str">
        <f t="shared" si="6"/>
        <v>Zugänge</v>
      </c>
    </row>
    <row r="42" spans="1:19" x14ac:dyDescent="0.2">
      <c r="A42" s="320"/>
      <c r="B42" s="322"/>
      <c r="C42" s="74" t="s">
        <v>102</v>
      </c>
      <c r="D42" s="78"/>
      <c r="E42" s="78"/>
      <c r="F42" s="78"/>
      <c r="G42" s="78"/>
      <c r="H42" s="78"/>
      <c r="I42" s="78"/>
      <c r="J42" s="78"/>
      <c r="K42" s="78"/>
      <c r="L42" s="78"/>
      <c r="M42" s="78"/>
      <c r="N42" s="78"/>
      <c r="O42" s="78"/>
      <c r="P42" s="92" t="str">
        <f t="shared" si="7"/>
        <v/>
      </c>
      <c r="R42" s="95" t="str">
        <f t="shared" si="8"/>
        <v/>
      </c>
      <c r="S42" s="95" t="str">
        <f t="shared" si="6"/>
        <v>Abgänge</v>
      </c>
    </row>
    <row r="43" spans="1:19" x14ac:dyDescent="0.2">
      <c r="A43" s="319"/>
      <c r="B43" s="321" t="str">
        <f>IF(A43="","",IFERROR(VLOOKUP(A43,L!$M$11:$N$120,2,FALSE),"Eingabeart wurde geändert"))</f>
        <v/>
      </c>
      <c r="C43" s="73" t="s">
        <v>101</v>
      </c>
      <c r="D43" s="76"/>
      <c r="E43" s="76"/>
      <c r="F43" s="76"/>
      <c r="G43" s="76"/>
      <c r="H43" s="76"/>
      <c r="I43" s="76"/>
      <c r="J43" s="76"/>
      <c r="K43" s="76"/>
      <c r="L43" s="76"/>
      <c r="M43" s="76"/>
      <c r="N43" s="76"/>
      <c r="O43" s="76"/>
      <c r="P43" s="91" t="str">
        <f t="shared" si="7"/>
        <v/>
      </c>
      <c r="R43" s="95" t="str">
        <f t="shared" si="8"/>
        <v/>
      </c>
      <c r="S43" s="95" t="str">
        <f t="shared" si="6"/>
        <v>Zugänge</v>
      </c>
    </row>
    <row r="44" spans="1:19" x14ac:dyDescent="0.2">
      <c r="A44" s="320"/>
      <c r="B44" s="322"/>
      <c r="C44" s="74" t="s">
        <v>102</v>
      </c>
      <c r="D44" s="78"/>
      <c r="E44" s="78"/>
      <c r="F44" s="78"/>
      <c r="G44" s="78"/>
      <c r="H44" s="78"/>
      <c r="I44" s="78"/>
      <c r="J44" s="78"/>
      <c r="K44" s="78"/>
      <c r="L44" s="78"/>
      <c r="M44" s="78"/>
      <c r="N44" s="78"/>
      <c r="O44" s="78"/>
      <c r="P44" s="92" t="str">
        <f t="shared" si="7"/>
        <v/>
      </c>
      <c r="R44" s="95" t="str">
        <f t="shared" si="8"/>
        <v/>
      </c>
      <c r="S44" s="95" t="str">
        <f t="shared" si="6"/>
        <v>Abgänge</v>
      </c>
    </row>
    <row r="45" spans="1:19" x14ac:dyDescent="0.2">
      <c r="A45" s="319"/>
      <c r="B45" s="321" t="str">
        <f>IF(A45="","",IFERROR(VLOOKUP(A45,L!$M$11:$N$120,2,FALSE),"Eingabeart wurde geändert"))</f>
        <v/>
      </c>
      <c r="C45" s="73" t="s">
        <v>101</v>
      </c>
      <c r="D45" s="76"/>
      <c r="E45" s="76"/>
      <c r="F45" s="76"/>
      <c r="G45" s="76"/>
      <c r="H45" s="76"/>
      <c r="I45" s="76"/>
      <c r="J45" s="76"/>
      <c r="K45" s="76"/>
      <c r="L45" s="76"/>
      <c r="M45" s="76"/>
      <c r="N45" s="76"/>
      <c r="O45" s="76"/>
      <c r="P45" s="91" t="str">
        <f t="shared" si="7"/>
        <v/>
      </c>
      <c r="R45" s="95" t="str">
        <f t="shared" si="8"/>
        <v/>
      </c>
      <c r="S45" s="95" t="str">
        <f t="shared" si="6"/>
        <v>Zugänge</v>
      </c>
    </row>
    <row r="46" spans="1:19" x14ac:dyDescent="0.2">
      <c r="A46" s="320"/>
      <c r="B46" s="322"/>
      <c r="C46" s="74" t="s">
        <v>102</v>
      </c>
      <c r="D46" s="78"/>
      <c r="E46" s="78"/>
      <c r="F46" s="78"/>
      <c r="G46" s="78"/>
      <c r="H46" s="78"/>
      <c r="I46" s="78"/>
      <c r="J46" s="78"/>
      <c r="K46" s="78"/>
      <c r="L46" s="78"/>
      <c r="M46" s="78"/>
      <c r="N46" s="78"/>
      <c r="O46" s="78"/>
      <c r="P46" s="92" t="str">
        <f t="shared" si="7"/>
        <v/>
      </c>
      <c r="R46" s="95" t="str">
        <f t="shared" si="8"/>
        <v/>
      </c>
      <c r="S46" s="95" t="str">
        <f t="shared" si="6"/>
        <v>Abgänge</v>
      </c>
    </row>
    <row r="47" spans="1:19" x14ac:dyDescent="0.2">
      <c r="A47" s="319"/>
      <c r="B47" s="321" t="str">
        <f>IF(A47="","",IFERROR(VLOOKUP(A47,L!$M$11:$N$120,2,FALSE),"Eingabeart wurde geändert"))</f>
        <v/>
      </c>
      <c r="C47" s="73" t="s">
        <v>101</v>
      </c>
      <c r="D47" s="76"/>
      <c r="E47" s="76"/>
      <c r="F47" s="76"/>
      <c r="G47" s="76"/>
      <c r="H47" s="76"/>
      <c r="I47" s="76"/>
      <c r="J47" s="76"/>
      <c r="K47" s="76"/>
      <c r="L47" s="76"/>
      <c r="M47" s="76"/>
      <c r="N47" s="76"/>
      <c r="O47" s="76"/>
      <c r="P47" s="91" t="str">
        <f t="shared" si="7"/>
        <v/>
      </c>
      <c r="R47" s="95" t="str">
        <f t="shared" si="8"/>
        <v/>
      </c>
      <c r="S47" s="95" t="str">
        <f t="shared" si="6"/>
        <v>Zugänge</v>
      </c>
    </row>
    <row r="48" spans="1:19" x14ac:dyDescent="0.2">
      <c r="A48" s="320"/>
      <c r="B48" s="322"/>
      <c r="C48" s="74" t="s">
        <v>102</v>
      </c>
      <c r="D48" s="78"/>
      <c r="E48" s="78"/>
      <c r="F48" s="78"/>
      <c r="G48" s="78"/>
      <c r="H48" s="78"/>
      <c r="I48" s="78"/>
      <c r="J48" s="78"/>
      <c r="K48" s="78"/>
      <c r="L48" s="78"/>
      <c r="M48" s="78"/>
      <c r="N48" s="78"/>
      <c r="O48" s="78"/>
      <c r="P48" s="92" t="str">
        <f t="shared" si="7"/>
        <v/>
      </c>
      <c r="R48" s="95" t="str">
        <f t="shared" si="8"/>
        <v/>
      </c>
      <c r="S48" s="95" t="str">
        <f t="shared" si="6"/>
        <v>Abgänge</v>
      </c>
    </row>
    <row r="49" spans="1:19" x14ac:dyDescent="0.2">
      <c r="A49" s="319"/>
      <c r="B49" s="321" t="str">
        <f>IF(A49="","",IFERROR(VLOOKUP(A49,L!$M$11:$N$120,2,FALSE),"Eingabeart wurde geändert"))</f>
        <v/>
      </c>
      <c r="C49" s="73" t="s">
        <v>101</v>
      </c>
      <c r="D49" s="76"/>
      <c r="E49" s="76"/>
      <c r="F49" s="76"/>
      <c r="G49" s="76"/>
      <c r="H49" s="76"/>
      <c r="I49" s="76"/>
      <c r="J49" s="76"/>
      <c r="K49" s="76"/>
      <c r="L49" s="76"/>
      <c r="M49" s="76"/>
      <c r="N49" s="76"/>
      <c r="O49" s="76"/>
      <c r="P49" s="91" t="str">
        <f t="shared" si="7"/>
        <v/>
      </c>
      <c r="R49" s="95" t="str">
        <f t="shared" si="8"/>
        <v/>
      </c>
      <c r="S49" s="95" t="str">
        <f t="shared" si="6"/>
        <v>Zugänge</v>
      </c>
    </row>
    <row r="50" spans="1:19" x14ac:dyDescent="0.2">
      <c r="A50" s="320"/>
      <c r="B50" s="322"/>
      <c r="C50" s="74" t="s">
        <v>102</v>
      </c>
      <c r="D50" s="78"/>
      <c r="E50" s="78"/>
      <c r="F50" s="78"/>
      <c r="G50" s="78"/>
      <c r="H50" s="78"/>
      <c r="I50" s="78"/>
      <c r="J50" s="78"/>
      <c r="K50" s="78"/>
      <c r="L50" s="78"/>
      <c r="M50" s="78"/>
      <c r="N50" s="78"/>
      <c r="O50" s="78"/>
      <c r="P50" s="92" t="str">
        <f t="shared" si="7"/>
        <v/>
      </c>
      <c r="R50" s="95" t="str">
        <f t="shared" si="8"/>
        <v/>
      </c>
      <c r="S50" s="95" t="str">
        <f t="shared" si="6"/>
        <v>Abgänge</v>
      </c>
    </row>
    <row r="51" spans="1:19" x14ac:dyDescent="0.2">
      <c r="A51" s="319"/>
      <c r="B51" s="321" t="str">
        <f>IF(A51="","",IFERROR(VLOOKUP(A51,L!$M$11:$N$120,2,FALSE),"Eingabeart wurde geändert"))</f>
        <v/>
      </c>
      <c r="C51" s="73" t="s">
        <v>101</v>
      </c>
      <c r="D51" s="76"/>
      <c r="E51" s="76"/>
      <c r="F51" s="76"/>
      <c r="G51" s="76"/>
      <c r="H51" s="76"/>
      <c r="I51" s="76"/>
      <c r="J51" s="76"/>
      <c r="K51" s="76"/>
      <c r="L51" s="76"/>
      <c r="M51" s="76"/>
      <c r="N51" s="76"/>
      <c r="O51" s="76"/>
      <c r="P51" s="91" t="str">
        <f t="shared" si="7"/>
        <v/>
      </c>
      <c r="R51" s="95" t="str">
        <f t="shared" si="8"/>
        <v/>
      </c>
      <c r="S51" s="95" t="str">
        <f t="shared" si="6"/>
        <v>Zugänge</v>
      </c>
    </row>
    <row r="52" spans="1:19" x14ac:dyDescent="0.2">
      <c r="A52" s="320"/>
      <c r="B52" s="322"/>
      <c r="C52" s="74" t="s">
        <v>102</v>
      </c>
      <c r="D52" s="78"/>
      <c r="E52" s="78"/>
      <c r="F52" s="78"/>
      <c r="G52" s="78"/>
      <c r="H52" s="78"/>
      <c r="I52" s="78"/>
      <c r="J52" s="78"/>
      <c r="K52" s="78"/>
      <c r="L52" s="78"/>
      <c r="M52" s="78"/>
      <c r="N52" s="78"/>
      <c r="O52" s="78"/>
      <c r="P52" s="92" t="str">
        <f t="shared" si="7"/>
        <v/>
      </c>
      <c r="R52" s="95" t="str">
        <f t="shared" si="8"/>
        <v/>
      </c>
      <c r="S52" s="95" t="str">
        <f t="shared" si="6"/>
        <v>Abgänge</v>
      </c>
    </row>
    <row r="53" spans="1:19" x14ac:dyDescent="0.2">
      <c r="A53" s="319"/>
      <c r="B53" s="321" t="str">
        <f>IF(A53="","",IFERROR(VLOOKUP(A53,L!$M$11:$N$120,2,FALSE),"Eingabeart wurde geändert"))</f>
        <v/>
      </c>
      <c r="C53" s="73" t="s">
        <v>101</v>
      </c>
      <c r="D53" s="76"/>
      <c r="E53" s="76"/>
      <c r="F53" s="76"/>
      <c r="G53" s="76"/>
      <c r="H53" s="76"/>
      <c r="I53" s="76"/>
      <c r="J53" s="76"/>
      <c r="K53" s="76"/>
      <c r="L53" s="76"/>
      <c r="M53" s="76"/>
      <c r="N53" s="76"/>
      <c r="O53" s="76"/>
      <c r="P53" s="91" t="str">
        <f t="shared" si="7"/>
        <v/>
      </c>
      <c r="R53" s="95" t="str">
        <f t="shared" si="8"/>
        <v/>
      </c>
      <c r="S53" s="95" t="str">
        <f t="shared" si="6"/>
        <v>Zugänge</v>
      </c>
    </row>
    <row r="54" spans="1:19" x14ac:dyDescent="0.2">
      <c r="A54" s="320"/>
      <c r="B54" s="322"/>
      <c r="C54" s="74" t="s">
        <v>102</v>
      </c>
      <c r="D54" s="78"/>
      <c r="E54" s="78"/>
      <c r="F54" s="78"/>
      <c r="G54" s="78"/>
      <c r="H54" s="78"/>
      <c r="I54" s="78"/>
      <c r="J54" s="78"/>
      <c r="K54" s="78"/>
      <c r="L54" s="78"/>
      <c r="M54" s="78"/>
      <c r="N54" s="78"/>
      <c r="O54" s="78"/>
      <c r="P54" s="92" t="str">
        <f t="shared" si="7"/>
        <v/>
      </c>
      <c r="R54" s="95" t="str">
        <f t="shared" si="8"/>
        <v/>
      </c>
      <c r="S54" s="95" t="str">
        <f t="shared" si="6"/>
        <v>Abgänge</v>
      </c>
    </row>
    <row r="55" spans="1:19" x14ac:dyDescent="0.2">
      <c r="A55" s="319"/>
      <c r="B55" s="321" t="str">
        <f>IF(A55="","",IFERROR(VLOOKUP(A55,L!$M$11:$N$120,2,FALSE),"Eingabeart wurde geändert"))</f>
        <v/>
      </c>
      <c r="C55" s="73" t="s">
        <v>101</v>
      </c>
      <c r="D55" s="76"/>
      <c r="E55" s="76"/>
      <c r="F55" s="76"/>
      <c r="G55" s="76"/>
      <c r="H55" s="76"/>
      <c r="I55" s="76"/>
      <c r="J55" s="76"/>
      <c r="K55" s="76"/>
      <c r="L55" s="76"/>
      <c r="M55" s="76"/>
      <c r="N55" s="76"/>
      <c r="O55" s="76"/>
      <c r="P55" s="91" t="str">
        <f t="shared" si="7"/>
        <v/>
      </c>
      <c r="R55" s="95" t="str">
        <f t="shared" si="8"/>
        <v/>
      </c>
      <c r="S55" s="95" t="str">
        <f t="shared" si="6"/>
        <v>Zugänge</v>
      </c>
    </row>
    <row r="56" spans="1:19" x14ac:dyDescent="0.2">
      <c r="A56" s="320"/>
      <c r="B56" s="322"/>
      <c r="C56" s="74" t="s">
        <v>102</v>
      </c>
      <c r="D56" s="78"/>
      <c r="E56" s="78"/>
      <c r="F56" s="78"/>
      <c r="G56" s="78"/>
      <c r="H56" s="78"/>
      <c r="I56" s="78"/>
      <c r="J56" s="78"/>
      <c r="K56" s="78"/>
      <c r="L56" s="78"/>
      <c r="M56" s="78"/>
      <c r="N56" s="78"/>
      <c r="O56" s="78"/>
      <c r="P56" s="92" t="str">
        <f t="shared" si="7"/>
        <v/>
      </c>
      <c r="R56" s="95" t="str">
        <f t="shared" si="8"/>
        <v/>
      </c>
      <c r="S56" s="95" t="str">
        <f t="shared" si="6"/>
        <v>Abgänge</v>
      </c>
    </row>
    <row r="57" spans="1:19" x14ac:dyDescent="0.2">
      <c r="A57" s="319"/>
      <c r="B57" s="321" t="str">
        <f>IF(A57="","",IFERROR(VLOOKUP(A57,L!$M$11:$N$120,2,FALSE),"Eingabeart wurde geändert"))</f>
        <v/>
      </c>
      <c r="C57" s="73" t="s">
        <v>101</v>
      </c>
      <c r="D57" s="76"/>
      <c r="E57" s="76"/>
      <c r="F57" s="76"/>
      <c r="G57" s="76"/>
      <c r="H57" s="76"/>
      <c r="I57" s="76"/>
      <c r="J57" s="76"/>
      <c r="K57" s="76"/>
      <c r="L57" s="76"/>
      <c r="M57" s="76"/>
      <c r="N57" s="76"/>
      <c r="O57" s="76"/>
      <c r="P57" s="91" t="str">
        <f t="shared" si="7"/>
        <v/>
      </c>
      <c r="R57" s="95" t="str">
        <f t="shared" si="8"/>
        <v/>
      </c>
      <c r="S57" s="95" t="str">
        <f t="shared" si="6"/>
        <v>Zugänge</v>
      </c>
    </row>
    <row r="58" spans="1:19" x14ac:dyDescent="0.2">
      <c r="A58" s="320"/>
      <c r="B58" s="322"/>
      <c r="C58" s="74" t="s">
        <v>102</v>
      </c>
      <c r="D58" s="78"/>
      <c r="E58" s="78"/>
      <c r="F58" s="78"/>
      <c r="G58" s="78"/>
      <c r="H58" s="78"/>
      <c r="I58" s="78"/>
      <c r="J58" s="78"/>
      <c r="K58" s="78"/>
      <c r="L58" s="78"/>
      <c r="M58" s="78"/>
      <c r="N58" s="78"/>
      <c r="O58" s="78"/>
      <c r="P58" s="92" t="str">
        <f t="shared" si="7"/>
        <v/>
      </c>
      <c r="R58" s="95" t="str">
        <f t="shared" si="8"/>
        <v/>
      </c>
      <c r="S58" s="95" t="str">
        <f t="shared" si="6"/>
        <v>Abgänge</v>
      </c>
    </row>
    <row r="59" spans="1:19" x14ac:dyDescent="0.2">
      <c r="A59" s="319"/>
      <c r="B59" s="321" t="str">
        <f>IF(A59="","",IFERROR(VLOOKUP(A59,L!$M$11:$N$120,2,FALSE),"Eingabeart wurde geändert"))</f>
        <v/>
      </c>
      <c r="C59" s="73" t="s">
        <v>101</v>
      </c>
      <c r="D59" s="76"/>
      <c r="E59" s="76"/>
      <c r="F59" s="76"/>
      <c r="G59" s="76"/>
      <c r="H59" s="76"/>
      <c r="I59" s="76"/>
      <c r="J59" s="76"/>
      <c r="K59" s="76"/>
      <c r="L59" s="76"/>
      <c r="M59" s="76"/>
      <c r="N59" s="76"/>
      <c r="O59" s="76"/>
      <c r="P59" s="91" t="str">
        <f t="shared" si="7"/>
        <v/>
      </c>
      <c r="R59" s="95" t="str">
        <f t="shared" si="8"/>
        <v/>
      </c>
      <c r="S59" s="95" t="str">
        <f t="shared" si="6"/>
        <v>Zugänge</v>
      </c>
    </row>
    <row r="60" spans="1:19" x14ac:dyDescent="0.2">
      <c r="A60" s="320"/>
      <c r="B60" s="322"/>
      <c r="C60" s="74" t="s">
        <v>102</v>
      </c>
      <c r="D60" s="78"/>
      <c r="E60" s="78"/>
      <c r="F60" s="78"/>
      <c r="G60" s="78"/>
      <c r="H60" s="78"/>
      <c r="I60" s="78"/>
      <c r="J60" s="78"/>
      <c r="K60" s="78"/>
      <c r="L60" s="78"/>
      <c r="M60" s="78"/>
      <c r="N60" s="78"/>
      <c r="O60" s="78"/>
      <c r="P60" s="92" t="str">
        <f t="shared" si="7"/>
        <v/>
      </c>
      <c r="R60" s="95" t="str">
        <f t="shared" si="8"/>
        <v/>
      </c>
      <c r="S60" s="95" t="str">
        <f t="shared" si="6"/>
        <v>Abgänge</v>
      </c>
    </row>
    <row r="61" spans="1:19" x14ac:dyDescent="0.2">
      <c r="A61" s="319"/>
      <c r="B61" s="321" t="str">
        <f>IF(A61="","",IFERROR(VLOOKUP(A61,L!$M$11:$N$120,2,FALSE),"Eingabeart wurde geändert"))</f>
        <v/>
      </c>
      <c r="C61" s="73" t="s">
        <v>101</v>
      </c>
      <c r="D61" s="76"/>
      <c r="E61" s="76"/>
      <c r="F61" s="76"/>
      <c r="G61" s="76"/>
      <c r="H61" s="76"/>
      <c r="I61" s="76"/>
      <c r="J61" s="76"/>
      <c r="K61" s="76"/>
      <c r="L61" s="76"/>
      <c r="M61" s="76"/>
      <c r="N61" s="76"/>
      <c r="O61" s="76"/>
      <c r="P61" s="91" t="str">
        <f t="shared" si="7"/>
        <v/>
      </c>
      <c r="R61" s="95" t="str">
        <f t="shared" si="8"/>
        <v/>
      </c>
      <c r="S61" s="95" t="str">
        <f t="shared" si="6"/>
        <v>Zugänge</v>
      </c>
    </row>
    <row r="62" spans="1:19" x14ac:dyDescent="0.2">
      <c r="A62" s="320"/>
      <c r="B62" s="322"/>
      <c r="C62" s="74" t="s">
        <v>102</v>
      </c>
      <c r="D62" s="78"/>
      <c r="E62" s="78"/>
      <c r="F62" s="78"/>
      <c r="G62" s="78"/>
      <c r="H62" s="78"/>
      <c r="I62" s="78"/>
      <c r="J62" s="78"/>
      <c r="K62" s="78"/>
      <c r="L62" s="78"/>
      <c r="M62" s="78"/>
      <c r="N62" s="78"/>
      <c r="O62" s="78"/>
      <c r="P62" s="92" t="str">
        <f t="shared" si="7"/>
        <v/>
      </c>
      <c r="R62" s="95" t="str">
        <f t="shared" si="8"/>
        <v/>
      </c>
      <c r="S62" s="95" t="str">
        <f t="shared" si="6"/>
        <v>Abgänge</v>
      </c>
    </row>
    <row r="63" spans="1:19" x14ac:dyDescent="0.2">
      <c r="A63" s="319"/>
      <c r="B63" s="321" t="str">
        <f>IF(A63="","",IFERROR(VLOOKUP(A63,L!$M$11:$N$120,2,FALSE),"Eingabeart wurde geändert"))</f>
        <v/>
      </c>
      <c r="C63" s="73" t="s">
        <v>101</v>
      </c>
      <c r="D63" s="76"/>
      <c r="E63" s="76"/>
      <c r="F63" s="76"/>
      <c r="G63" s="76"/>
      <c r="H63" s="76"/>
      <c r="I63" s="76"/>
      <c r="J63" s="76"/>
      <c r="K63" s="76"/>
      <c r="L63" s="76"/>
      <c r="M63" s="76"/>
      <c r="N63" s="76"/>
      <c r="O63" s="76"/>
      <c r="P63" s="91" t="str">
        <f t="shared" si="7"/>
        <v/>
      </c>
      <c r="R63" s="95" t="str">
        <f t="shared" si="8"/>
        <v/>
      </c>
      <c r="S63" s="95" t="str">
        <f t="shared" si="6"/>
        <v>Zugänge</v>
      </c>
    </row>
    <row r="64" spans="1:19" x14ac:dyDescent="0.2">
      <c r="A64" s="320"/>
      <c r="B64" s="322"/>
      <c r="C64" s="74" t="s">
        <v>102</v>
      </c>
      <c r="D64" s="78"/>
      <c r="E64" s="78"/>
      <c r="F64" s="78"/>
      <c r="G64" s="78"/>
      <c r="H64" s="78"/>
      <c r="I64" s="78"/>
      <c r="J64" s="78"/>
      <c r="K64" s="78"/>
      <c r="L64" s="78"/>
      <c r="M64" s="78"/>
      <c r="N64" s="78"/>
      <c r="O64" s="78"/>
      <c r="P64" s="92" t="str">
        <f t="shared" si="7"/>
        <v/>
      </c>
      <c r="R64" s="95" t="str">
        <f t="shared" si="8"/>
        <v/>
      </c>
      <c r="S64" s="95" t="str">
        <f t="shared" si="6"/>
        <v>Abgänge</v>
      </c>
    </row>
    <row r="65" spans="1:19" x14ac:dyDescent="0.2">
      <c r="A65" s="319"/>
      <c r="B65" s="321" t="str">
        <f>IF(A65="","",IFERROR(VLOOKUP(A65,L!$M$11:$N$120,2,FALSE),"Eingabeart wurde geändert"))</f>
        <v/>
      </c>
      <c r="C65" s="73" t="s">
        <v>101</v>
      </c>
      <c r="D65" s="76"/>
      <c r="E65" s="76"/>
      <c r="F65" s="76"/>
      <c r="G65" s="76"/>
      <c r="H65" s="76"/>
      <c r="I65" s="76"/>
      <c r="J65" s="76"/>
      <c r="K65" s="76"/>
      <c r="L65" s="76"/>
      <c r="M65" s="76"/>
      <c r="N65" s="76"/>
      <c r="O65" s="76"/>
      <c r="P65" s="91" t="str">
        <f t="shared" si="7"/>
        <v/>
      </c>
      <c r="R65" s="95" t="str">
        <f t="shared" si="8"/>
        <v/>
      </c>
      <c r="S65" s="95" t="str">
        <f t="shared" ref="S65:S96" si="9">R65&amp;C65</f>
        <v>Zugänge</v>
      </c>
    </row>
    <row r="66" spans="1:19" x14ac:dyDescent="0.2">
      <c r="A66" s="320"/>
      <c r="B66" s="322"/>
      <c r="C66" s="74" t="s">
        <v>102</v>
      </c>
      <c r="D66" s="78"/>
      <c r="E66" s="78"/>
      <c r="F66" s="78"/>
      <c r="G66" s="78"/>
      <c r="H66" s="78"/>
      <c r="I66" s="78"/>
      <c r="J66" s="78"/>
      <c r="K66" s="78"/>
      <c r="L66" s="78"/>
      <c r="M66" s="78"/>
      <c r="N66" s="78"/>
      <c r="O66" s="78"/>
      <c r="P66" s="92" t="str">
        <f t="shared" si="7"/>
        <v/>
      </c>
      <c r="R66" s="95" t="str">
        <f t="shared" si="8"/>
        <v/>
      </c>
      <c r="S66" s="95" t="str">
        <f t="shared" si="9"/>
        <v>Abgänge</v>
      </c>
    </row>
    <row r="67" spans="1:19" x14ac:dyDescent="0.2">
      <c r="A67" s="319"/>
      <c r="B67" s="321" t="str">
        <f>IF(A67="","",IFERROR(VLOOKUP(A67,L!$M$11:$N$120,2,FALSE),"Eingabeart wurde geändert"))</f>
        <v/>
      </c>
      <c r="C67" s="73" t="s">
        <v>101</v>
      </c>
      <c r="D67" s="76"/>
      <c r="E67" s="76"/>
      <c r="F67" s="76"/>
      <c r="G67" s="76"/>
      <c r="H67" s="76"/>
      <c r="I67" s="76"/>
      <c r="J67" s="76"/>
      <c r="K67" s="76"/>
      <c r="L67" s="76"/>
      <c r="M67" s="76"/>
      <c r="N67" s="76"/>
      <c r="O67" s="76"/>
      <c r="P67" s="91" t="str">
        <f t="shared" si="7"/>
        <v/>
      </c>
      <c r="R67" s="95" t="str">
        <f t="shared" si="8"/>
        <v/>
      </c>
      <c r="S67" s="95" t="str">
        <f t="shared" si="9"/>
        <v>Zugänge</v>
      </c>
    </row>
    <row r="68" spans="1:19" x14ac:dyDescent="0.2">
      <c r="A68" s="320"/>
      <c r="B68" s="322"/>
      <c r="C68" s="74" t="s">
        <v>102</v>
      </c>
      <c r="D68" s="78"/>
      <c r="E68" s="78"/>
      <c r="F68" s="78"/>
      <c r="G68" s="78"/>
      <c r="H68" s="78"/>
      <c r="I68" s="78"/>
      <c r="J68" s="78"/>
      <c r="K68" s="78"/>
      <c r="L68" s="78"/>
      <c r="M68" s="78"/>
      <c r="N68" s="78"/>
      <c r="O68" s="78"/>
      <c r="P68" s="92" t="str">
        <f t="shared" si="7"/>
        <v/>
      </c>
      <c r="R68" s="95" t="str">
        <f t="shared" si="8"/>
        <v/>
      </c>
      <c r="S68" s="95" t="str">
        <f t="shared" si="9"/>
        <v>Abgänge</v>
      </c>
    </row>
    <row r="69" spans="1:19" x14ac:dyDescent="0.2">
      <c r="A69" s="319"/>
      <c r="B69" s="321" t="str">
        <f>IF(A69="","",IFERROR(VLOOKUP(A69,L!$M$11:$N$120,2,FALSE),"Eingabeart wurde geändert"))</f>
        <v/>
      </c>
      <c r="C69" s="73" t="s">
        <v>101</v>
      </c>
      <c r="D69" s="76"/>
      <c r="E69" s="76"/>
      <c r="F69" s="76"/>
      <c r="G69" s="76"/>
      <c r="H69" s="76"/>
      <c r="I69" s="76"/>
      <c r="J69" s="76"/>
      <c r="K69" s="76"/>
      <c r="L69" s="76"/>
      <c r="M69" s="76"/>
      <c r="N69" s="76"/>
      <c r="O69" s="76"/>
      <c r="P69" s="91" t="str">
        <f t="shared" si="7"/>
        <v/>
      </c>
      <c r="R69" s="95" t="str">
        <f t="shared" si="8"/>
        <v/>
      </c>
      <c r="S69" s="95" t="str">
        <f t="shared" si="9"/>
        <v>Zugänge</v>
      </c>
    </row>
    <row r="70" spans="1:19" x14ac:dyDescent="0.2">
      <c r="A70" s="320"/>
      <c r="B70" s="322"/>
      <c r="C70" s="74" t="s">
        <v>102</v>
      </c>
      <c r="D70" s="78"/>
      <c r="E70" s="78"/>
      <c r="F70" s="78"/>
      <c r="G70" s="78"/>
      <c r="H70" s="78"/>
      <c r="I70" s="78"/>
      <c r="J70" s="78"/>
      <c r="K70" s="78"/>
      <c r="L70" s="78"/>
      <c r="M70" s="78"/>
      <c r="N70" s="78"/>
      <c r="O70" s="78"/>
      <c r="P70" s="92" t="str">
        <f t="shared" si="7"/>
        <v/>
      </c>
      <c r="R70" s="95" t="str">
        <f t="shared" si="8"/>
        <v/>
      </c>
      <c r="S70" s="95" t="str">
        <f t="shared" si="9"/>
        <v>Abgänge</v>
      </c>
    </row>
    <row r="71" spans="1:19" x14ac:dyDescent="0.2">
      <c r="A71" s="319"/>
      <c r="B71" s="321" t="str">
        <f>IF(A71="","",IFERROR(VLOOKUP(A71,L!$M$11:$N$120,2,FALSE),"Eingabeart wurde geändert"))</f>
        <v/>
      </c>
      <c r="C71" s="73" t="s">
        <v>101</v>
      </c>
      <c r="D71" s="76"/>
      <c r="E71" s="76"/>
      <c r="F71" s="76"/>
      <c r="G71" s="76"/>
      <c r="H71" s="76"/>
      <c r="I71" s="76"/>
      <c r="J71" s="76"/>
      <c r="K71" s="76"/>
      <c r="L71" s="76"/>
      <c r="M71" s="76"/>
      <c r="N71" s="76"/>
      <c r="O71" s="76"/>
      <c r="P71" s="91" t="str">
        <f t="shared" si="7"/>
        <v/>
      </c>
      <c r="R71" s="95" t="str">
        <f t="shared" si="8"/>
        <v/>
      </c>
      <c r="S71" s="95" t="str">
        <f t="shared" si="9"/>
        <v>Zugänge</v>
      </c>
    </row>
    <row r="72" spans="1:19" x14ac:dyDescent="0.2">
      <c r="A72" s="320"/>
      <c r="B72" s="322"/>
      <c r="C72" s="74" t="s">
        <v>102</v>
      </c>
      <c r="D72" s="78"/>
      <c r="E72" s="78"/>
      <c r="F72" s="78"/>
      <c r="G72" s="78"/>
      <c r="H72" s="78"/>
      <c r="I72" s="78"/>
      <c r="J72" s="78"/>
      <c r="K72" s="78"/>
      <c r="L72" s="78"/>
      <c r="M72" s="78"/>
      <c r="N72" s="78"/>
      <c r="O72" s="78"/>
      <c r="P72" s="92" t="str">
        <f t="shared" si="7"/>
        <v/>
      </c>
      <c r="R72" s="95" t="str">
        <f t="shared" si="8"/>
        <v/>
      </c>
      <c r="S72" s="95" t="str">
        <f t="shared" si="9"/>
        <v>Abgänge</v>
      </c>
    </row>
    <row r="73" spans="1:19" x14ac:dyDescent="0.2">
      <c r="A73" s="319"/>
      <c r="B73" s="321" t="str">
        <f>IF(A73="","",IFERROR(VLOOKUP(A73,L!$M$11:$N$120,2,FALSE),"Eingabeart wurde geändert"))</f>
        <v/>
      </c>
      <c r="C73" s="73" t="s">
        <v>101</v>
      </c>
      <c r="D73" s="76"/>
      <c r="E73" s="76"/>
      <c r="F73" s="76"/>
      <c r="G73" s="76"/>
      <c r="H73" s="76"/>
      <c r="I73" s="76"/>
      <c r="J73" s="76"/>
      <c r="K73" s="76"/>
      <c r="L73" s="76"/>
      <c r="M73" s="76"/>
      <c r="N73" s="76"/>
      <c r="O73" s="76"/>
      <c r="P73" s="91" t="str">
        <f t="shared" si="7"/>
        <v/>
      </c>
      <c r="R73" s="95" t="str">
        <f t="shared" si="8"/>
        <v/>
      </c>
      <c r="S73" s="95" t="str">
        <f t="shared" si="9"/>
        <v>Zugänge</v>
      </c>
    </row>
    <row r="74" spans="1:19" x14ac:dyDescent="0.2">
      <c r="A74" s="320"/>
      <c r="B74" s="322"/>
      <c r="C74" s="74" t="s">
        <v>102</v>
      </c>
      <c r="D74" s="78"/>
      <c r="E74" s="78"/>
      <c r="F74" s="78"/>
      <c r="G74" s="78"/>
      <c r="H74" s="78"/>
      <c r="I74" s="78"/>
      <c r="J74" s="78"/>
      <c r="K74" s="78"/>
      <c r="L74" s="78"/>
      <c r="M74" s="78"/>
      <c r="N74" s="78"/>
      <c r="O74" s="78"/>
      <c r="P74" s="92" t="str">
        <f t="shared" si="7"/>
        <v/>
      </c>
      <c r="R74" s="95" t="str">
        <f t="shared" si="8"/>
        <v/>
      </c>
      <c r="S74" s="95" t="str">
        <f t="shared" si="9"/>
        <v>Abgänge</v>
      </c>
    </row>
    <row r="75" spans="1:19" x14ac:dyDescent="0.2">
      <c r="A75" s="319"/>
      <c r="B75" s="321" t="str">
        <f>IF(A75="","",IFERROR(VLOOKUP(A75,L!$M$11:$N$120,2,FALSE),"Eingabeart wurde geändert"))</f>
        <v/>
      </c>
      <c r="C75" s="73" t="s">
        <v>101</v>
      </c>
      <c r="D75" s="76"/>
      <c r="E75" s="76"/>
      <c r="F75" s="76"/>
      <c r="G75" s="76"/>
      <c r="H75" s="76"/>
      <c r="I75" s="76"/>
      <c r="J75" s="76"/>
      <c r="K75" s="76"/>
      <c r="L75" s="76"/>
      <c r="M75" s="76"/>
      <c r="N75" s="76"/>
      <c r="O75" s="76"/>
      <c r="P75" s="91" t="str">
        <f t="shared" si="7"/>
        <v/>
      </c>
      <c r="R75" s="95" t="str">
        <f t="shared" si="8"/>
        <v/>
      </c>
      <c r="S75" s="95" t="str">
        <f t="shared" si="9"/>
        <v>Zugänge</v>
      </c>
    </row>
    <row r="76" spans="1:19" x14ac:dyDescent="0.2">
      <c r="A76" s="320"/>
      <c r="B76" s="322"/>
      <c r="C76" s="74" t="s">
        <v>102</v>
      </c>
      <c r="D76" s="78"/>
      <c r="E76" s="78"/>
      <c r="F76" s="78"/>
      <c r="G76" s="78"/>
      <c r="H76" s="78"/>
      <c r="I76" s="78"/>
      <c r="J76" s="78"/>
      <c r="K76" s="78"/>
      <c r="L76" s="78"/>
      <c r="M76" s="78"/>
      <c r="N76" s="78"/>
      <c r="O76" s="78"/>
      <c r="P76" s="92" t="str">
        <f t="shared" si="7"/>
        <v/>
      </c>
      <c r="R76" s="95" t="str">
        <f t="shared" si="8"/>
        <v/>
      </c>
      <c r="S76" s="95" t="str">
        <f t="shared" si="9"/>
        <v>Abgänge</v>
      </c>
    </row>
    <row r="77" spans="1:19" x14ac:dyDescent="0.2">
      <c r="A77" s="319"/>
      <c r="B77" s="321" t="str">
        <f>IF(A77="","",IFERROR(VLOOKUP(A77,L!$M$11:$N$120,2,FALSE),"Eingabeart wurde geändert"))</f>
        <v/>
      </c>
      <c r="C77" s="73" t="s">
        <v>101</v>
      </c>
      <c r="D77" s="76"/>
      <c r="E77" s="76"/>
      <c r="F77" s="76"/>
      <c r="G77" s="76"/>
      <c r="H77" s="76"/>
      <c r="I77" s="76"/>
      <c r="J77" s="76"/>
      <c r="K77" s="76"/>
      <c r="L77" s="76"/>
      <c r="M77" s="76"/>
      <c r="N77" s="76"/>
      <c r="O77" s="76"/>
      <c r="P77" s="91" t="str">
        <f t="shared" si="7"/>
        <v/>
      </c>
      <c r="R77" s="95" t="str">
        <f t="shared" si="8"/>
        <v/>
      </c>
      <c r="S77" s="95" t="str">
        <f t="shared" si="9"/>
        <v>Zugänge</v>
      </c>
    </row>
    <row r="78" spans="1:19" x14ac:dyDescent="0.2">
      <c r="A78" s="320"/>
      <c r="B78" s="322"/>
      <c r="C78" s="74" t="s">
        <v>102</v>
      </c>
      <c r="D78" s="78"/>
      <c r="E78" s="78"/>
      <c r="F78" s="78"/>
      <c r="G78" s="78"/>
      <c r="H78" s="78"/>
      <c r="I78" s="78"/>
      <c r="J78" s="78"/>
      <c r="K78" s="78"/>
      <c r="L78" s="78"/>
      <c r="M78" s="78"/>
      <c r="N78" s="78"/>
      <c r="O78" s="78"/>
      <c r="P78" s="92" t="str">
        <f t="shared" si="7"/>
        <v/>
      </c>
      <c r="R78" s="95" t="str">
        <f t="shared" si="8"/>
        <v/>
      </c>
      <c r="S78" s="95" t="str">
        <f t="shared" si="9"/>
        <v>Abgänge</v>
      </c>
    </row>
    <row r="79" spans="1:19" x14ac:dyDescent="0.2">
      <c r="A79" s="319"/>
      <c r="B79" s="321" t="str">
        <f>IF(A79="","",IFERROR(VLOOKUP(A79,L!$M$11:$N$120,2,FALSE),"Eingabeart wurde geändert"))</f>
        <v/>
      </c>
      <c r="C79" s="73" t="s">
        <v>101</v>
      </c>
      <c r="D79" s="76"/>
      <c r="E79" s="76"/>
      <c r="F79" s="76"/>
      <c r="G79" s="76"/>
      <c r="H79" s="76"/>
      <c r="I79" s="76"/>
      <c r="J79" s="76"/>
      <c r="K79" s="76"/>
      <c r="L79" s="76"/>
      <c r="M79" s="76"/>
      <c r="N79" s="76"/>
      <c r="O79" s="76"/>
      <c r="P79" s="91" t="str">
        <f t="shared" si="7"/>
        <v/>
      </c>
      <c r="R79" s="95" t="str">
        <f t="shared" si="8"/>
        <v/>
      </c>
      <c r="S79" s="95" t="str">
        <f t="shared" si="9"/>
        <v>Zugänge</v>
      </c>
    </row>
    <row r="80" spans="1:19" x14ac:dyDescent="0.2">
      <c r="A80" s="320"/>
      <c r="B80" s="322"/>
      <c r="C80" s="74" t="s">
        <v>102</v>
      </c>
      <c r="D80" s="78"/>
      <c r="E80" s="78"/>
      <c r="F80" s="78"/>
      <c r="G80" s="78"/>
      <c r="H80" s="78"/>
      <c r="I80" s="78"/>
      <c r="J80" s="78"/>
      <c r="K80" s="78"/>
      <c r="L80" s="78"/>
      <c r="M80" s="78"/>
      <c r="N80" s="78"/>
      <c r="O80" s="78"/>
      <c r="P80" s="92" t="str">
        <f t="shared" si="7"/>
        <v/>
      </c>
      <c r="R80" s="95" t="str">
        <f t="shared" si="8"/>
        <v/>
      </c>
      <c r="S80" s="95" t="str">
        <f t="shared" si="9"/>
        <v>Abgänge</v>
      </c>
    </row>
    <row r="81" spans="1:19" x14ac:dyDescent="0.2">
      <c r="A81" s="319"/>
      <c r="B81" s="321" t="str">
        <f>IF(A81="","",IFERROR(VLOOKUP(A81,L!$M$11:$N$120,2,FALSE),"Eingabeart wurde geändert"))</f>
        <v/>
      </c>
      <c r="C81" s="73" t="s">
        <v>101</v>
      </c>
      <c r="D81" s="76"/>
      <c r="E81" s="76"/>
      <c r="F81" s="76"/>
      <c r="G81" s="76"/>
      <c r="H81" s="76"/>
      <c r="I81" s="76"/>
      <c r="J81" s="76"/>
      <c r="K81" s="76"/>
      <c r="L81" s="76"/>
      <c r="M81" s="76"/>
      <c r="N81" s="76"/>
      <c r="O81" s="76"/>
      <c r="P81" s="91" t="str">
        <f t="shared" si="7"/>
        <v/>
      </c>
      <c r="R81" s="95" t="str">
        <f t="shared" si="8"/>
        <v/>
      </c>
      <c r="S81" s="95" t="str">
        <f t="shared" si="9"/>
        <v>Zugänge</v>
      </c>
    </row>
    <row r="82" spans="1:19" x14ac:dyDescent="0.2">
      <c r="A82" s="320"/>
      <c r="B82" s="322"/>
      <c r="C82" s="74" t="s">
        <v>102</v>
      </c>
      <c r="D82" s="78"/>
      <c r="E82" s="78"/>
      <c r="F82" s="78"/>
      <c r="G82" s="78"/>
      <c r="H82" s="78"/>
      <c r="I82" s="78"/>
      <c r="J82" s="78"/>
      <c r="K82" s="78"/>
      <c r="L82" s="78"/>
      <c r="M82" s="78"/>
      <c r="N82" s="78"/>
      <c r="O82" s="78"/>
      <c r="P82" s="92" t="str">
        <f t="shared" si="7"/>
        <v/>
      </c>
      <c r="R82" s="95" t="str">
        <f t="shared" si="8"/>
        <v/>
      </c>
      <c r="S82" s="95" t="str">
        <f t="shared" si="9"/>
        <v>Abgänge</v>
      </c>
    </row>
    <row r="83" spans="1:19" x14ac:dyDescent="0.2">
      <c r="A83" s="319"/>
      <c r="B83" s="321" t="str">
        <f>IF(A83="","",IFERROR(VLOOKUP(A83,L!$M$11:$N$120,2,FALSE),"Eingabeart wurde geändert"))</f>
        <v/>
      </c>
      <c r="C83" s="73" t="s">
        <v>101</v>
      </c>
      <c r="D83" s="76"/>
      <c r="E83" s="76"/>
      <c r="F83" s="76"/>
      <c r="G83" s="76"/>
      <c r="H83" s="76"/>
      <c r="I83" s="76"/>
      <c r="J83" s="76"/>
      <c r="K83" s="76"/>
      <c r="L83" s="76"/>
      <c r="M83" s="76"/>
      <c r="N83" s="76"/>
      <c r="O83" s="76"/>
      <c r="P83" s="91" t="str">
        <f t="shared" si="7"/>
        <v/>
      </c>
      <c r="R83" s="95" t="str">
        <f t="shared" si="8"/>
        <v/>
      </c>
      <c r="S83" s="95" t="str">
        <f t="shared" si="9"/>
        <v>Zugänge</v>
      </c>
    </row>
    <row r="84" spans="1:19" x14ac:dyDescent="0.2">
      <c r="A84" s="320"/>
      <c r="B84" s="322"/>
      <c r="C84" s="74" t="s">
        <v>102</v>
      </c>
      <c r="D84" s="78"/>
      <c r="E84" s="78"/>
      <c r="F84" s="78"/>
      <c r="G84" s="78"/>
      <c r="H84" s="78"/>
      <c r="I84" s="78"/>
      <c r="J84" s="78"/>
      <c r="K84" s="78"/>
      <c r="L84" s="78"/>
      <c r="M84" s="78"/>
      <c r="N84" s="78"/>
      <c r="O84" s="78"/>
      <c r="P84" s="92" t="str">
        <f t="shared" si="7"/>
        <v/>
      </c>
      <c r="R84" s="95" t="str">
        <f t="shared" si="8"/>
        <v/>
      </c>
      <c r="S84" s="95" t="str">
        <f t="shared" si="9"/>
        <v>Abgänge</v>
      </c>
    </row>
    <row r="85" spans="1:19" x14ac:dyDescent="0.2">
      <c r="A85" s="319"/>
      <c r="B85" s="321" t="str">
        <f>IF(A85="","",IFERROR(VLOOKUP(A85,L!$M$11:$N$120,2,FALSE),"Eingabeart wurde geändert"))</f>
        <v/>
      </c>
      <c r="C85" s="73" t="s">
        <v>101</v>
      </c>
      <c r="D85" s="76"/>
      <c r="E85" s="76"/>
      <c r="F85" s="76"/>
      <c r="G85" s="76"/>
      <c r="H85" s="76"/>
      <c r="I85" s="76"/>
      <c r="J85" s="76"/>
      <c r="K85" s="76"/>
      <c r="L85" s="76"/>
      <c r="M85" s="76"/>
      <c r="N85" s="76"/>
      <c r="O85" s="76"/>
      <c r="P85" s="91" t="str">
        <f t="shared" si="7"/>
        <v/>
      </c>
      <c r="R85" s="95" t="str">
        <f t="shared" si="8"/>
        <v/>
      </c>
      <c r="S85" s="95" t="str">
        <f t="shared" si="9"/>
        <v>Zugänge</v>
      </c>
    </row>
    <row r="86" spans="1:19" x14ac:dyDescent="0.2">
      <c r="A86" s="320"/>
      <c r="B86" s="322"/>
      <c r="C86" s="74" t="s">
        <v>102</v>
      </c>
      <c r="D86" s="78"/>
      <c r="E86" s="78"/>
      <c r="F86" s="78"/>
      <c r="G86" s="78"/>
      <c r="H86" s="78"/>
      <c r="I86" s="78"/>
      <c r="J86" s="78"/>
      <c r="K86" s="78"/>
      <c r="L86" s="78"/>
      <c r="M86" s="78"/>
      <c r="N86" s="78"/>
      <c r="O86" s="78"/>
      <c r="P86" s="92" t="str">
        <f t="shared" si="7"/>
        <v/>
      </c>
      <c r="R86" s="95" t="str">
        <f t="shared" si="8"/>
        <v/>
      </c>
      <c r="S86" s="95" t="str">
        <f t="shared" si="9"/>
        <v>Abgänge</v>
      </c>
    </row>
    <row r="87" spans="1:19" x14ac:dyDescent="0.2">
      <c r="A87" s="319"/>
      <c r="B87" s="321" t="str">
        <f>IF(A87="","",IFERROR(VLOOKUP(A87,L!$M$11:$N$120,2,FALSE),"Eingabeart wurde geändert"))</f>
        <v/>
      </c>
      <c r="C87" s="73" t="s">
        <v>101</v>
      </c>
      <c r="D87" s="76"/>
      <c r="E87" s="76"/>
      <c r="F87" s="76"/>
      <c r="G87" s="76"/>
      <c r="H87" s="76"/>
      <c r="I87" s="76"/>
      <c r="J87" s="76"/>
      <c r="K87" s="76"/>
      <c r="L87" s="76"/>
      <c r="M87" s="76"/>
      <c r="N87" s="76"/>
      <c r="O87" s="76"/>
      <c r="P87" s="91" t="str">
        <f t="shared" si="7"/>
        <v/>
      </c>
      <c r="R87" s="95" t="str">
        <f t="shared" si="8"/>
        <v/>
      </c>
      <c r="S87" s="95" t="str">
        <f t="shared" si="9"/>
        <v>Zugänge</v>
      </c>
    </row>
    <row r="88" spans="1:19" x14ac:dyDescent="0.2">
      <c r="A88" s="320"/>
      <c r="B88" s="322"/>
      <c r="C88" s="74" t="s">
        <v>102</v>
      </c>
      <c r="D88" s="78"/>
      <c r="E88" s="78"/>
      <c r="F88" s="78"/>
      <c r="G88" s="78"/>
      <c r="H88" s="78"/>
      <c r="I88" s="78"/>
      <c r="J88" s="78"/>
      <c r="K88" s="78"/>
      <c r="L88" s="78"/>
      <c r="M88" s="78"/>
      <c r="N88" s="78"/>
      <c r="O88" s="78"/>
      <c r="P88" s="92" t="str">
        <f t="shared" si="7"/>
        <v/>
      </c>
      <c r="R88" s="95" t="str">
        <f t="shared" si="8"/>
        <v/>
      </c>
      <c r="S88" s="95" t="str">
        <f t="shared" si="9"/>
        <v>Abgänge</v>
      </c>
    </row>
    <row r="89" spans="1:19" x14ac:dyDescent="0.2">
      <c r="A89" s="319"/>
      <c r="B89" s="321" t="str">
        <f>IF(A89="","",IFERROR(VLOOKUP(A89,L!$M$11:$N$120,2,FALSE),"Eingabeart wurde geändert"))</f>
        <v/>
      </c>
      <c r="C89" s="73" t="s">
        <v>101</v>
      </c>
      <c r="D89" s="76"/>
      <c r="E89" s="76"/>
      <c r="F89" s="76"/>
      <c r="G89" s="76"/>
      <c r="H89" s="76"/>
      <c r="I89" s="76"/>
      <c r="J89" s="76"/>
      <c r="K89" s="76"/>
      <c r="L89" s="76"/>
      <c r="M89" s="76"/>
      <c r="N89" s="76"/>
      <c r="O89" s="76"/>
      <c r="P89" s="91" t="str">
        <f t="shared" si="7"/>
        <v/>
      </c>
      <c r="R89" s="95" t="str">
        <f t="shared" si="8"/>
        <v/>
      </c>
      <c r="S89" s="95" t="str">
        <f t="shared" si="9"/>
        <v>Zugänge</v>
      </c>
    </row>
    <row r="90" spans="1:19" x14ac:dyDescent="0.2">
      <c r="A90" s="320"/>
      <c r="B90" s="322"/>
      <c r="C90" s="74" t="s">
        <v>102</v>
      </c>
      <c r="D90" s="78"/>
      <c r="E90" s="78"/>
      <c r="F90" s="78"/>
      <c r="G90" s="78"/>
      <c r="H90" s="78"/>
      <c r="I90" s="78"/>
      <c r="J90" s="78"/>
      <c r="K90" s="78"/>
      <c r="L90" s="78"/>
      <c r="M90" s="78"/>
      <c r="N90" s="78"/>
      <c r="O90" s="78"/>
      <c r="P90" s="92" t="str">
        <f t="shared" si="7"/>
        <v/>
      </c>
      <c r="R90" s="95" t="str">
        <f t="shared" si="8"/>
        <v/>
      </c>
      <c r="S90" s="95" t="str">
        <f t="shared" si="9"/>
        <v>Abgänge</v>
      </c>
    </row>
    <row r="91" spans="1:19" x14ac:dyDescent="0.2">
      <c r="A91" s="319"/>
      <c r="B91" s="321" t="str">
        <f>IF(A91="","",IFERROR(VLOOKUP(A91,L!$M$11:$N$120,2,FALSE),"Eingabeart wurde geändert"))</f>
        <v/>
      </c>
      <c r="C91" s="73" t="s">
        <v>101</v>
      </c>
      <c r="D91" s="76"/>
      <c r="E91" s="76"/>
      <c r="F91" s="76"/>
      <c r="G91" s="76"/>
      <c r="H91" s="76"/>
      <c r="I91" s="76"/>
      <c r="J91" s="76"/>
      <c r="K91" s="76"/>
      <c r="L91" s="76"/>
      <c r="M91" s="76"/>
      <c r="N91" s="76"/>
      <c r="O91" s="76"/>
      <c r="P91" s="91" t="str">
        <f t="shared" si="7"/>
        <v/>
      </c>
      <c r="R91" s="95" t="str">
        <f t="shared" si="8"/>
        <v/>
      </c>
      <c r="S91" s="95" t="str">
        <f t="shared" si="9"/>
        <v>Zugänge</v>
      </c>
    </row>
    <row r="92" spans="1:19" x14ac:dyDescent="0.2">
      <c r="A92" s="320"/>
      <c r="B92" s="322"/>
      <c r="C92" s="74" t="s">
        <v>102</v>
      </c>
      <c r="D92" s="78"/>
      <c r="E92" s="78"/>
      <c r="F92" s="78"/>
      <c r="G92" s="78"/>
      <c r="H92" s="78"/>
      <c r="I92" s="78"/>
      <c r="J92" s="78"/>
      <c r="K92" s="78"/>
      <c r="L92" s="78"/>
      <c r="M92" s="78"/>
      <c r="N92" s="78"/>
      <c r="O92" s="78"/>
      <c r="P92" s="92" t="str">
        <f t="shared" si="7"/>
        <v/>
      </c>
      <c r="R92" s="95" t="str">
        <f t="shared" si="8"/>
        <v/>
      </c>
      <c r="S92" s="95" t="str">
        <f t="shared" si="9"/>
        <v>Abgänge</v>
      </c>
    </row>
    <row r="93" spans="1:19" x14ac:dyDescent="0.2">
      <c r="A93" s="319"/>
      <c r="B93" s="321" t="str">
        <f>IF(A93="","",IFERROR(VLOOKUP(A93,L!$M$11:$N$120,2,FALSE),"Eingabeart wurde geändert"))</f>
        <v/>
      </c>
      <c r="C93" s="73" t="s">
        <v>101</v>
      </c>
      <c r="D93" s="76"/>
      <c r="E93" s="76"/>
      <c r="F93" s="76"/>
      <c r="G93" s="76"/>
      <c r="H93" s="76"/>
      <c r="I93" s="76"/>
      <c r="J93" s="76"/>
      <c r="K93" s="76"/>
      <c r="L93" s="76"/>
      <c r="M93" s="76"/>
      <c r="N93" s="76"/>
      <c r="O93" s="76"/>
      <c r="P93" s="91" t="str">
        <f t="shared" si="7"/>
        <v/>
      </c>
      <c r="R93" s="95" t="str">
        <f t="shared" si="8"/>
        <v/>
      </c>
      <c r="S93" s="95" t="str">
        <f t="shared" si="9"/>
        <v>Zugänge</v>
      </c>
    </row>
    <row r="94" spans="1:19" x14ac:dyDescent="0.2">
      <c r="A94" s="320"/>
      <c r="B94" s="322"/>
      <c r="C94" s="74" t="s">
        <v>102</v>
      </c>
      <c r="D94" s="78"/>
      <c r="E94" s="78"/>
      <c r="F94" s="78"/>
      <c r="G94" s="78"/>
      <c r="H94" s="78"/>
      <c r="I94" s="78"/>
      <c r="J94" s="78"/>
      <c r="K94" s="78"/>
      <c r="L94" s="78"/>
      <c r="M94" s="78"/>
      <c r="N94" s="78"/>
      <c r="O94" s="78"/>
      <c r="P94" s="92" t="str">
        <f t="shared" si="7"/>
        <v/>
      </c>
      <c r="R94" s="95" t="str">
        <f t="shared" si="8"/>
        <v/>
      </c>
      <c r="S94" s="95" t="str">
        <f t="shared" si="9"/>
        <v>Abgänge</v>
      </c>
    </row>
    <row r="95" spans="1:19" x14ac:dyDescent="0.2">
      <c r="A95" s="319"/>
      <c r="B95" s="321" t="str">
        <f>IF(A95="","",IFERROR(VLOOKUP(A95,L!$M$11:$N$120,2,FALSE),"Eingabeart wurde geändert"))</f>
        <v/>
      </c>
      <c r="C95" s="73" t="s">
        <v>101</v>
      </c>
      <c r="D95" s="76"/>
      <c r="E95" s="76"/>
      <c r="F95" s="76"/>
      <c r="G95" s="76"/>
      <c r="H95" s="76"/>
      <c r="I95" s="76"/>
      <c r="J95" s="76"/>
      <c r="K95" s="76"/>
      <c r="L95" s="76"/>
      <c r="M95" s="76"/>
      <c r="N95" s="76"/>
      <c r="O95" s="76"/>
      <c r="P95" s="91" t="str">
        <f t="shared" si="7"/>
        <v/>
      </c>
      <c r="R95" s="95" t="str">
        <f t="shared" si="8"/>
        <v/>
      </c>
      <c r="S95" s="95" t="str">
        <f t="shared" si="9"/>
        <v>Zugänge</v>
      </c>
    </row>
    <row r="96" spans="1:19" x14ac:dyDescent="0.2">
      <c r="A96" s="320"/>
      <c r="B96" s="322"/>
      <c r="C96" s="74" t="s">
        <v>102</v>
      </c>
      <c r="D96" s="78"/>
      <c r="E96" s="78"/>
      <c r="F96" s="78"/>
      <c r="G96" s="78"/>
      <c r="H96" s="78"/>
      <c r="I96" s="78"/>
      <c r="J96" s="78"/>
      <c r="K96" s="78"/>
      <c r="L96" s="78"/>
      <c r="M96" s="78"/>
      <c r="N96" s="78"/>
      <c r="O96" s="78"/>
      <c r="P96" s="92" t="str">
        <f t="shared" si="7"/>
        <v/>
      </c>
      <c r="R96" s="95" t="str">
        <f t="shared" si="8"/>
        <v/>
      </c>
      <c r="S96" s="95" t="str">
        <f t="shared" si="9"/>
        <v>Abgänge</v>
      </c>
    </row>
    <row r="97" spans="1:19" x14ac:dyDescent="0.2">
      <c r="A97" s="319"/>
      <c r="B97" s="321" t="str">
        <f>IF(A97="","",IFERROR(VLOOKUP(A97,L!$M$11:$N$120,2,FALSE),"Eingabeart wurde geändert"))</f>
        <v/>
      </c>
      <c r="C97" s="73" t="s">
        <v>101</v>
      </c>
      <c r="D97" s="76"/>
      <c r="E97" s="76"/>
      <c r="F97" s="76"/>
      <c r="G97" s="76"/>
      <c r="H97" s="76"/>
      <c r="I97" s="76"/>
      <c r="J97" s="76"/>
      <c r="K97" s="76"/>
      <c r="L97" s="76"/>
      <c r="M97" s="76"/>
      <c r="N97" s="76"/>
      <c r="O97" s="76"/>
      <c r="P97" s="91" t="str">
        <f t="shared" si="7"/>
        <v/>
      </c>
      <c r="R97" s="95" t="str">
        <f t="shared" si="8"/>
        <v/>
      </c>
      <c r="S97" s="95" t="str">
        <f t="shared" ref="S97:S276" si="10">R97&amp;C97</f>
        <v>Zugänge</v>
      </c>
    </row>
    <row r="98" spans="1:19" x14ac:dyDescent="0.2">
      <c r="A98" s="320"/>
      <c r="B98" s="322"/>
      <c r="C98" s="74" t="s">
        <v>102</v>
      </c>
      <c r="D98" s="78"/>
      <c r="E98" s="78"/>
      <c r="F98" s="78"/>
      <c r="G98" s="78"/>
      <c r="H98" s="78"/>
      <c r="I98" s="78"/>
      <c r="J98" s="78"/>
      <c r="K98" s="78"/>
      <c r="L98" s="78"/>
      <c r="M98" s="78"/>
      <c r="N98" s="78"/>
      <c r="O98" s="78"/>
      <c r="P98" s="92" t="str">
        <f t="shared" si="7"/>
        <v/>
      </c>
      <c r="R98" s="95" t="str">
        <f t="shared" si="8"/>
        <v/>
      </c>
      <c r="S98" s="95" t="str">
        <f t="shared" si="10"/>
        <v>Abgänge</v>
      </c>
    </row>
    <row r="99" spans="1:19" x14ac:dyDescent="0.2">
      <c r="A99" s="319"/>
      <c r="B99" s="321" t="str">
        <f>IF(A99="","",IFERROR(VLOOKUP(A99,L!$M$11:$N$120,2,FALSE),"Eingabeart wurde geändert"))</f>
        <v/>
      </c>
      <c r="C99" s="73" t="s">
        <v>101</v>
      </c>
      <c r="D99" s="76"/>
      <c r="E99" s="76"/>
      <c r="F99" s="76"/>
      <c r="G99" s="76"/>
      <c r="H99" s="76"/>
      <c r="I99" s="76"/>
      <c r="J99" s="76"/>
      <c r="K99" s="76"/>
      <c r="L99" s="76"/>
      <c r="M99" s="76"/>
      <c r="N99" s="76"/>
      <c r="O99" s="76"/>
      <c r="P99" s="91" t="str">
        <f t="shared" ref="P99:P300" si="11">IF(SUM(D99:O99)&gt;0,SUM(D99:O99),"")</f>
        <v/>
      </c>
      <c r="R99" s="95" t="str">
        <f t="shared" ref="R99:R162" si="12">IF(AND(A98="",A99=""),"",IF(A99&lt;&gt;"",A99,A98))</f>
        <v/>
      </c>
      <c r="S99" s="95" t="str">
        <f t="shared" si="10"/>
        <v>Zugänge</v>
      </c>
    </row>
    <row r="100" spans="1:19" x14ac:dyDescent="0.2">
      <c r="A100" s="320"/>
      <c r="B100" s="322"/>
      <c r="C100" s="74" t="s">
        <v>102</v>
      </c>
      <c r="D100" s="78"/>
      <c r="E100" s="78"/>
      <c r="F100" s="78"/>
      <c r="G100" s="78"/>
      <c r="H100" s="78"/>
      <c r="I100" s="78"/>
      <c r="J100" s="78"/>
      <c r="K100" s="78"/>
      <c r="L100" s="78"/>
      <c r="M100" s="78"/>
      <c r="N100" s="78"/>
      <c r="O100" s="78"/>
      <c r="P100" s="92" t="str">
        <f t="shared" si="11"/>
        <v/>
      </c>
      <c r="R100" s="95" t="str">
        <f t="shared" si="12"/>
        <v/>
      </c>
      <c r="S100" s="95" t="str">
        <f t="shared" si="10"/>
        <v>Abgänge</v>
      </c>
    </row>
    <row r="101" spans="1:19" x14ac:dyDescent="0.2">
      <c r="A101" s="319"/>
      <c r="B101" s="321" t="str">
        <f>IF(A101="","",IFERROR(VLOOKUP(A101,L!$M$11:$N$120,2,FALSE),"Eingabeart wurde geändert"))</f>
        <v/>
      </c>
      <c r="C101" s="73" t="s">
        <v>101</v>
      </c>
      <c r="D101" s="76"/>
      <c r="E101" s="76"/>
      <c r="F101" s="76"/>
      <c r="G101" s="76"/>
      <c r="H101" s="76"/>
      <c r="I101" s="76"/>
      <c r="J101" s="76"/>
      <c r="K101" s="76"/>
      <c r="L101" s="76"/>
      <c r="M101" s="76"/>
      <c r="N101" s="76"/>
      <c r="O101" s="76"/>
      <c r="P101" s="91" t="str">
        <f t="shared" si="11"/>
        <v/>
      </c>
      <c r="R101" s="95" t="str">
        <f t="shared" si="12"/>
        <v/>
      </c>
      <c r="S101" s="95" t="str">
        <f t="shared" si="10"/>
        <v>Zugänge</v>
      </c>
    </row>
    <row r="102" spans="1:19" x14ac:dyDescent="0.2">
      <c r="A102" s="320"/>
      <c r="B102" s="322"/>
      <c r="C102" s="74" t="s">
        <v>102</v>
      </c>
      <c r="D102" s="78"/>
      <c r="E102" s="78"/>
      <c r="F102" s="78"/>
      <c r="G102" s="78"/>
      <c r="H102" s="78"/>
      <c r="I102" s="78"/>
      <c r="J102" s="78"/>
      <c r="K102" s="78"/>
      <c r="L102" s="78"/>
      <c r="M102" s="78"/>
      <c r="N102" s="78"/>
      <c r="O102" s="78"/>
      <c r="P102" s="92" t="str">
        <f t="shared" si="11"/>
        <v/>
      </c>
      <c r="R102" s="95" t="str">
        <f t="shared" si="12"/>
        <v/>
      </c>
      <c r="S102" s="95" t="str">
        <f t="shared" si="10"/>
        <v>Abgänge</v>
      </c>
    </row>
    <row r="103" spans="1:19" x14ac:dyDescent="0.2">
      <c r="A103" s="319"/>
      <c r="B103" s="321" t="str">
        <f>IF(A103="","",IFERROR(VLOOKUP(A103,L!$M$11:$N$120,2,FALSE),"Eingabeart wurde geändert"))</f>
        <v/>
      </c>
      <c r="C103" s="73" t="s">
        <v>101</v>
      </c>
      <c r="D103" s="76"/>
      <c r="E103" s="76"/>
      <c r="F103" s="76"/>
      <c r="G103" s="76"/>
      <c r="H103" s="76"/>
      <c r="I103" s="76"/>
      <c r="J103" s="76"/>
      <c r="K103" s="76"/>
      <c r="L103" s="76"/>
      <c r="M103" s="76"/>
      <c r="N103" s="76"/>
      <c r="O103" s="76"/>
      <c r="P103" s="91" t="str">
        <f t="shared" si="11"/>
        <v/>
      </c>
      <c r="R103" s="95" t="str">
        <f t="shared" si="12"/>
        <v/>
      </c>
      <c r="S103" s="95" t="str">
        <f t="shared" si="10"/>
        <v>Zugänge</v>
      </c>
    </row>
    <row r="104" spans="1:19" x14ac:dyDescent="0.2">
      <c r="A104" s="320"/>
      <c r="B104" s="322"/>
      <c r="C104" s="74" t="s">
        <v>102</v>
      </c>
      <c r="D104" s="78"/>
      <c r="E104" s="78"/>
      <c r="F104" s="78"/>
      <c r="G104" s="78"/>
      <c r="H104" s="78"/>
      <c r="I104" s="78"/>
      <c r="J104" s="78"/>
      <c r="K104" s="78"/>
      <c r="L104" s="78"/>
      <c r="M104" s="78"/>
      <c r="N104" s="78"/>
      <c r="O104" s="78"/>
      <c r="P104" s="92" t="str">
        <f t="shared" si="11"/>
        <v/>
      </c>
      <c r="R104" s="95" t="str">
        <f t="shared" si="12"/>
        <v/>
      </c>
      <c r="S104" s="95" t="str">
        <f t="shared" si="10"/>
        <v>Abgänge</v>
      </c>
    </row>
    <row r="105" spans="1:19" x14ac:dyDescent="0.2">
      <c r="A105" s="319"/>
      <c r="B105" s="321" t="str">
        <f>IF(A105="","",IFERROR(VLOOKUP(A105,L!$M$11:$N$120,2,FALSE),"Eingabeart wurde geändert"))</f>
        <v/>
      </c>
      <c r="C105" s="73" t="s">
        <v>101</v>
      </c>
      <c r="D105" s="76"/>
      <c r="E105" s="76"/>
      <c r="F105" s="76"/>
      <c r="G105" s="76"/>
      <c r="H105" s="76"/>
      <c r="I105" s="76"/>
      <c r="J105" s="76"/>
      <c r="K105" s="76"/>
      <c r="L105" s="76"/>
      <c r="M105" s="76"/>
      <c r="N105" s="76"/>
      <c r="O105" s="76"/>
      <c r="P105" s="91" t="str">
        <f t="shared" si="11"/>
        <v/>
      </c>
      <c r="R105" s="95" t="str">
        <f t="shared" si="12"/>
        <v/>
      </c>
      <c r="S105" s="95" t="str">
        <f t="shared" si="10"/>
        <v>Zugänge</v>
      </c>
    </row>
    <row r="106" spans="1:19" x14ac:dyDescent="0.2">
      <c r="A106" s="320"/>
      <c r="B106" s="322"/>
      <c r="C106" s="74" t="s">
        <v>102</v>
      </c>
      <c r="D106" s="78"/>
      <c r="E106" s="78"/>
      <c r="F106" s="78"/>
      <c r="G106" s="78"/>
      <c r="H106" s="78"/>
      <c r="I106" s="78"/>
      <c r="J106" s="78"/>
      <c r="K106" s="78"/>
      <c r="L106" s="78"/>
      <c r="M106" s="78"/>
      <c r="N106" s="78"/>
      <c r="O106" s="78"/>
      <c r="P106" s="92" t="str">
        <f t="shared" si="11"/>
        <v/>
      </c>
      <c r="R106" s="95" t="str">
        <f t="shared" si="12"/>
        <v/>
      </c>
      <c r="S106" s="95" t="str">
        <f t="shared" si="10"/>
        <v>Abgänge</v>
      </c>
    </row>
    <row r="107" spans="1:19" x14ac:dyDescent="0.2">
      <c r="A107" s="319"/>
      <c r="B107" s="321" t="str">
        <f>IF(A107="","",IFERROR(VLOOKUP(A107,L!$M$11:$N$120,2,FALSE),"Eingabeart wurde geändert"))</f>
        <v/>
      </c>
      <c r="C107" s="73" t="s">
        <v>101</v>
      </c>
      <c r="D107" s="76"/>
      <c r="E107" s="76"/>
      <c r="F107" s="76"/>
      <c r="G107" s="76"/>
      <c r="H107" s="76"/>
      <c r="I107" s="76"/>
      <c r="J107" s="76"/>
      <c r="K107" s="76"/>
      <c r="L107" s="76"/>
      <c r="M107" s="76"/>
      <c r="N107" s="76"/>
      <c r="O107" s="76"/>
      <c r="P107" s="91" t="str">
        <f t="shared" si="11"/>
        <v/>
      </c>
      <c r="R107" s="95" t="str">
        <f t="shared" si="12"/>
        <v/>
      </c>
      <c r="S107" s="95" t="str">
        <f t="shared" si="10"/>
        <v>Zugänge</v>
      </c>
    </row>
    <row r="108" spans="1:19" x14ac:dyDescent="0.2">
      <c r="A108" s="320"/>
      <c r="B108" s="322"/>
      <c r="C108" s="74" t="s">
        <v>102</v>
      </c>
      <c r="D108" s="78"/>
      <c r="E108" s="78"/>
      <c r="F108" s="78"/>
      <c r="G108" s="78"/>
      <c r="H108" s="78"/>
      <c r="I108" s="78"/>
      <c r="J108" s="78"/>
      <c r="K108" s="78"/>
      <c r="L108" s="78"/>
      <c r="M108" s="78"/>
      <c r="N108" s="78"/>
      <c r="O108" s="78"/>
      <c r="P108" s="92" t="str">
        <f t="shared" si="11"/>
        <v/>
      </c>
      <c r="R108" s="95" t="str">
        <f t="shared" si="12"/>
        <v/>
      </c>
      <c r="S108" s="95" t="str">
        <f t="shared" si="10"/>
        <v>Abgänge</v>
      </c>
    </row>
    <row r="109" spans="1:19" x14ac:dyDescent="0.2">
      <c r="A109" s="319"/>
      <c r="B109" s="321" t="str">
        <f>IF(A109="","",IFERROR(VLOOKUP(A109,L!$M$11:$N$120,2,FALSE),"Eingabeart wurde geändert"))</f>
        <v/>
      </c>
      <c r="C109" s="73" t="s">
        <v>101</v>
      </c>
      <c r="D109" s="76"/>
      <c r="E109" s="76"/>
      <c r="F109" s="76"/>
      <c r="G109" s="76"/>
      <c r="H109" s="76"/>
      <c r="I109" s="76"/>
      <c r="J109" s="76"/>
      <c r="K109" s="76"/>
      <c r="L109" s="76"/>
      <c r="M109" s="76"/>
      <c r="N109" s="76"/>
      <c r="O109" s="76"/>
      <c r="P109" s="91" t="str">
        <f t="shared" si="11"/>
        <v/>
      </c>
      <c r="R109" s="95" t="str">
        <f t="shared" si="12"/>
        <v/>
      </c>
      <c r="S109" s="95" t="str">
        <f t="shared" si="10"/>
        <v>Zugänge</v>
      </c>
    </row>
    <row r="110" spans="1:19" x14ac:dyDescent="0.2">
      <c r="A110" s="320"/>
      <c r="B110" s="322"/>
      <c r="C110" s="74" t="s">
        <v>102</v>
      </c>
      <c r="D110" s="78"/>
      <c r="E110" s="78"/>
      <c r="F110" s="78"/>
      <c r="G110" s="78"/>
      <c r="H110" s="78"/>
      <c r="I110" s="78"/>
      <c r="J110" s="78"/>
      <c r="K110" s="78"/>
      <c r="L110" s="78"/>
      <c r="M110" s="78"/>
      <c r="N110" s="78"/>
      <c r="O110" s="78"/>
      <c r="P110" s="92" t="str">
        <f t="shared" si="11"/>
        <v/>
      </c>
      <c r="R110" s="95" t="str">
        <f t="shared" si="12"/>
        <v/>
      </c>
      <c r="S110" s="95" t="str">
        <f t="shared" si="10"/>
        <v>Abgänge</v>
      </c>
    </row>
    <row r="111" spans="1:19" x14ac:dyDescent="0.2">
      <c r="A111" s="319"/>
      <c r="B111" s="321" t="str">
        <f>IF(A111="","",IFERROR(VLOOKUP(A111,L!$M$11:$N$120,2,FALSE),"Eingabeart wurde geändert"))</f>
        <v/>
      </c>
      <c r="C111" s="73" t="s">
        <v>101</v>
      </c>
      <c r="D111" s="76"/>
      <c r="E111" s="76"/>
      <c r="F111" s="76"/>
      <c r="G111" s="76"/>
      <c r="H111" s="76"/>
      <c r="I111" s="76"/>
      <c r="J111" s="76"/>
      <c r="K111" s="76"/>
      <c r="L111" s="76"/>
      <c r="M111" s="76"/>
      <c r="N111" s="76"/>
      <c r="O111" s="76"/>
      <c r="P111" s="91" t="str">
        <f t="shared" si="11"/>
        <v/>
      </c>
      <c r="R111" s="95" t="str">
        <f t="shared" si="12"/>
        <v/>
      </c>
      <c r="S111" s="95" t="str">
        <f t="shared" si="10"/>
        <v>Zugänge</v>
      </c>
    </row>
    <row r="112" spans="1:19" x14ac:dyDescent="0.2">
      <c r="A112" s="320"/>
      <c r="B112" s="322"/>
      <c r="C112" s="74" t="s">
        <v>102</v>
      </c>
      <c r="D112" s="78"/>
      <c r="E112" s="78"/>
      <c r="F112" s="78"/>
      <c r="G112" s="78"/>
      <c r="H112" s="78"/>
      <c r="I112" s="78"/>
      <c r="J112" s="78"/>
      <c r="K112" s="78"/>
      <c r="L112" s="78"/>
      <c r="M112" s="78"/>
      <c r="N112" s="78"/>
      <c r="O112" s="78"/>
      <c r="P112" s="92" t="str">
        <f t="shared" si="11"/>
        <v/>
      </c>
      <c r="R112" s="95" t="str">
        <f t="shared" si="12"/>
        <v/>
      </c>
      <c r="S112" s="95" t="str">
        <f t="shared" si="10"/>
        <v>Abgänge</v>
      </c>
    </row>
    <row r="113" spans="1:19" x14ac:dyDescent="0.2">
      <c r="A113" s="319"/>
      <c r="B113" s="321" t="str">
        <f>IF(A113="","",IFERROR(VLOOKUP(A113,L!$M$11:$N$120,2,FALSE),"Eingabeart wurde geändert"))</f>
        <v/>
      </c>
      <c r="C113" s="73" t="s">
        <v>101</v>
      </c>
      <c r="D113" s="76"/>
      <c r="E113" s="76"/>
      <c r="F113" s="76"/>
      <c r="G113" s="76"/>
      <c r="H113" s="76"/>
      <c r="I113" s="76"/>
      <c r="J113" s="76"/>
      <c r="K113" s="76"/>
      <c r="L113" s="76"/>
      <c r="M113" s="76"/>
      <c r="N113" s="76"/>
      <c r="O113" s="76"/>
      <c r="P113" s="91" t="str">
        <f t="shared" ref="P113:P176" si="13">IF(SUM(D113:O113)&gt;0,SUM(D113:O113),"")</f>
        <v/>
      </c>
      <c r="R113" s="95" t="str">
        <f t="shared" si="12"/>
        <v/>
      </c>
      <c r="S113" s="95" t="str">
        <f t="shared" si="10"/>
        <v>Zugänge</v>
      </c>
    </row>
    <row r="114" spans="1:19" x14ac:dyDescent="0.2">
      <c r="A114" s="320"/>
      <c r="B114" s="322"/>
      <c r="C114" s="74" t="s">
        <v>102</v>
      </c>
      <c r="D114" s="78"/>
      <c r="E114" s="78"/>
      <c r="F114" s="78"/>
      <c r="G114" s="78"/>
      <c r="H114" s="78"/>
      <c r="I114" s="78"/>
      <c r="J114" s="78"/>
      <c r="K114" s="78"/>
      <c r="L114" s="78"/>
      <c r="M114" s="78"/>
      <c r="N114" s="78"/>
      <c r="O114" s="78"/>
      <c r="P114" s="92" t="str">
        <f t="shared" si="13"/>
        <v/>
      </c>
      <c r="R114" s="95" t="str">
        <f t="shared" si="12"/>
        <v/>
      </c>
      <c r="S114" s="95" t="str">
        <f t="shared" si="10"/>
        <v>Abgänge</v>
      </c>
    </row>
    <row r="115" spans="1:19" x14ac:dyDescent="0.2">
      <c r="A115" s="319"/>
      <c r="B115" s="321" t="str">
        <f>IF(A115="","",IFERROR(VLOOKUP(A115,L!$M$11:$N$120,2,FALSE),"Eingabeart wurde geändert"))</f>
        <v/>
      </c>
      <c r="C115" s="73" t="s">
        <v>101</v>
      </c>
      <c r="D115" s="76"/>
      <c r="E115" s="76"/>
      <c r="F115" s="76"/>
      <c r="G115" s="76"/>
      <c r="H115" s="76"/>
      <c r="I115" s="76"/>
      <c r="J115" s="76"/>
      <c r="K115" s="76"/>
      <c r="L115" s="76"/>
      <c r="M115" s="76"/>
      <c r="N115" s="76"/>
      <c r="O115" s="76"/>
      <c r="P115" s="91" t="str">
        <f t="shared" si="13"/>
        <v/>
      </c>
      <c r="R115" s="95" t="str">
        <f t="shared" si="12"/>
        <v/>
      </c>
      <c r="S115" s="95" t="str">
        <f t="shared" si="10"/>
        <v>Zugänge</v>
      </c>
    </row>
    <row r="116" spans="1:19" x14ac:dyDescent="0.2">
      <c r="A116" s="320"/>
      <c r="B116" s="322"/>
      <c r="C116" s="74" t="s">
        <v>102</v>
      </c>
      <c r="D116" s="78"/>
      <c r="E116" s="78"/>
      <c r="F116" s="78"/>
      <c r="G116" s="78"/>
      <c r="H116" s="78"/>
      <c r="I116" s="78"/>
      <c r="J116" s="78"/>
      <c r="K116" s="78"/>
      <c r="L116" s="78"/>
      <c r="M116" s="78"/>
      <c r="N116" s="78"/>
      <c r="O116" s="78"/>
      <c r="P116" s="92" t="str">
        <f t="shared" si="13"/>
        <v/>
      </c>
      <c r="R116" s="95" t="str">
        <f t="shared" si="12"/>
        <v/>
      </c>
      <c r="S116" s="95" t="str">
        <f t="shared" si="10"/>
        <v>Abgänge</v>
      </c>
    </row>
    <row r="117" spans="1:19" x14ac:dyDescent="0.2">
      <c r="A117" s="319"/>
      <c r="B117" s="321" t="str">
        <f>IF(A117="","",IFERROR(VLOOKUP(A117,L!$M$11:$N$120,2,FALSE),"Eingabeart wurde geändert"))</f>
        <v/>
      </c>
      <c r="C117" s="73" t="s">
        <v>101</v>
      </c>
      <c r="D117" s="76"/>
      <c r="E117" s="76"/>
      <c r="F117" s="76"/>
      <c r="G117" s="76"/>
      <c r="H117" s="76"/>
      <c r="I117" s="76"/>
      <c r="J117" s="76"/>
      <c r="K117" s="76"/>
      <c r="L117" s="76"/>
      <c r="M117" s="76"/>
      <c r="N117" s="76"/>
      <c r="O117" s="76"/>
      <c r="P117" s="91" t="str">
        <f t="shared" si="13"/>
        <v/>
      </c>
      <c r="R117" s="95" t="str">
        <f t="shared" si="12"/>
        <v/>
      </c>
      <c r="S117" s="95" t="str">
        <f t="shared" si="10"/>
        <v>Zugänge</v>
      </c>
    </row>
    <row r="118" spans="1:19" x14ac:dyDescent="0.2">
      <c r="A118" s="320"/>
      <c r="B118" s="322"/>
      <c r="C118" s="74" t="s">
        <v>102</v>
      </c>
      <c r="D118" s="78"/>
      <c r="E118" s="78"/>
      <c r="F118" s="78"/>
      <c r="G118" s="78"/>
      <c r="H118" s="78"/>
      <c r="I118" s="78"/>
      <c r="J118" s="78"/>
      <c r="K118" s="78"/>
      <c r="L118" s="78"/>
      <c r="M118" s="78"/>
      <c r="N118" s="78"/>
      <c r="O118" s="78"/>
      <c r="P118" s="92" t="str">
        <f t="shared" si="13"/>
        <v/>
      </c>
      <c r="R118" s="95" t="str">
        <f t="shared" si="12"/>
        <v/>
      </c>
      <c r="S118" s="95" t="str">
        <f t="shared" si="10"/>
        <v>Abgänge</v>
      </c>
    </row>
    <row r="119" spans="1:19" x14ac:dyDescent="0.2">
      <c r="A119" s="319"/>
      <c r="B119" s="321" t="str">
        <f>IF(A119="","",IFERROR(VLOOKUP(A119,L!$M$11:$N$120,2,FALSE),"Eingabeart wurde geändert"))</f>
        <v/>
      </c>
      <c r="C119" s="73" t="s">
        <v>101</v>
      </c>
      <c r="D119" s="76"/>
      <c r="E119" s="76"/>
      <c r="F119" s="76"/>
      <c r="G119" s="76"/>
      <c r="H119" s="76"/>
      <c r="I119" s="76"/>
      <c r="J119" s="76"/>
      <c r="K119" s="76"/>
      <c r="L119" s="76"/>
      <c r="M119" s="76"/>
      <c r="N119" s="76"/>
      <c r="O119" s="76"/>
      <c r="P119" s="91" t="str">
        <f t="shared" si="13"/>
        <v/>
      </c>
      <c r="R119" s="95" t="str">
        <f t="shared" si="12"/>
        <v/>
      </c>
      <c r="S119" s="95" t="str">
        <f t="shared" si="10"/>
        <v>Zugänge</v>
      </c>
    </row>
    <row r="120" spans="1:19" x14ac:dyDescent="0.2">
      <c r="A120" s="320"/>
      <c r="B120" s="322"/>
      <c r="C120" s="74" t="s">
        <v>102</v>
      </c>
      <c r="D120" s="78"/>
      <c r="E120" s="78"/>
      <c r="F120" s="78"/>
      <c r="G120" s="78"/>
      <c r="H120" s="78"/>
      <c r="I120" s="78"/>
      <c r="J120" s="78"/>
      <c r="K120" s="78"/>
      <c r="L120" s="78"/>
      <c r="M120" s="78"/>
      <c r="N120" s="78"/>
      <c r="O120" s="78"/>
      <c r="P120" s="92" t="str">
        <f t="shared" si="13"/>
        <v/>
      </c>
      <c r="R120" s="95" t="str">
        <f t="shared" si="12"/>
        <v/>
      </c>
      <c r="S120" s="95" t="str">
        <f t="shared" si="10"/>
        <v>Abgänge</v>
      </c>
    </row>
    <row r="121" spans="1:19" x14ac:dyDescent="0.2">
      <c r="A121" s="319"/>
      <c r="B121" s="321" t="str">
        <f>IF(A121="","",IFERROR(VLOOKUP(A121,L!$M$11:$N$120,2,FALSE),"Eingabeart wurde geändert"))</f>
        <v/>
      </c>
      <c r="C121" s="73" t="s">
        <v>101</v>
      </c>
      <c r="D121" s="76"/>
      <c r="E121" s="76"/>
      <c r="F121" s="76"/>
      <c r="G121" s="76"/>
      <c r="H121" s="76"/>
      <c r="I121" s="76"/>
      <c r="J121" s="76"/>
      <c r="K121" s="76"/>
      <c r="L121" s="76"/>
      <c r="M121" s="76"/>
      <c r="N121" s="76"/>
      <c r="O121" s="76"/>
      <c r="P121" s="91" t="str">
        <f t="shared" si="13"/>
        <v/>
      </c>
      <c r="R121" s="95" t="str">
        <f t="shared" si="12"/>
        <v/>
      </c>
      <c r="S121" s="95" t="str">
        <f t="shared" si="10"/>
        <v>Zugänge</v>
      </c>
    </row>
    <row r="122" spans="1:19" x14ac:dyDescent="0.2">
      <c r="A122" s="320"/>
      <c r="B122" s="322"/>
      <c r="C122" s="74" t="s">
        <v>102</v>
      </c>
      <c r="D122" s="78"/>
      <c r="E122" s="78"/>
      <c r="F122" s="78"/>
      <c r="G122" s="78"/>
      <c r="H122" s="78"/>
      <c r="I122" s="78"/>
      <c r="J122" s="78"/>
      <c r="K122" s="78"/>
      <c r="L122" s="78"/>
      <c r="M122" s="78"/>
      <c r="N122" s="78"/>
      <c r="O122" s="78"/>
      <c r="P122" s="92" t="str">
        <f t="shared" si="13"/>
        <v/>
      </c>
      <c r="R122" s="95" t="str">
        <f t="shared" si="12"/>
        <v/>
      </c>
      <c r="S122" s="95" t="str">
        <f t="shared" si="10"/>
        <v>Abgänge</v>
      </c>
    </row>
    <row r="123" spans="1:19" x14ac:dyDescent="0.2">
      <c r="A123" s="319"/>
      <c r="B123" s="321" t="str">
        <f>IF(A123="","",IFERROR(VLOOKUP(A123,L!$M$11:$N$120,2,FALSE),"Eingabeart wurde geändert"))</f>
        <v/>
      </c>
      <c r="C123" s="73" t="s">
        <v>101</v>
      </c>
      <c r="D123" s="76"/>
      <c r="E123" s="76"/>
      <c r="F123" s="76"/>
      <c r="G123" s="76"/>
      <c r="H123" s="76"/>
      <c r="I123" s="76"/>
      <c r="J123" s="76"/>
      <c r="K123" s="76"/>
      <c r="L123" s="76"/>
      <c r="M123" s="76"/>
      <c r="N123" s="76"/>
      <c r="O123" s="76"/>
      <c r="P123" s="91" t="str">
        <f t="shared" si="13"/>
        <v/>
      </c>
      <c r="R123" s="95" t="str">
        <f t="shared" si="12"/>
        <v/>
      </c>
      <c r="S123" s="95" t="str">
        <f t="shared" si="10"/>
        <v>Zugänge</v>
      </c>
    </row>
    <row r="124" spans="1:19" x14ac:dyDescent="0.2">
      <c r="A124" s="320"/>
      <c r="B124" s="322"/>
      <c r="C124" s="74" t="s">
        <v>102</v>
      </c>
      <c r="D124" s="78"/>
      <c r="E124" s="78"/>
      <c r="F124" s="78"/>
      <c r="G124" s="78"/>
      <c r="H124" s="78"/>
      <c r="I124" s="78"/>
      <c r="J124" s="78"/>
      <c r="K124" s="78"/>
      <c r="L124" s="78"/>
      <c r="M124" s="78"/>
      <c r="N124" s="78"/>
      <c r="O124" s="78"/>
      <c r="P124" s="92" t="str">
        <f t="shared" si="13"/>
        <v/>
      </c>
      <c r="R124" s="95" t="str">
        <f t="shared" si="12"/>
        <v/>
      </c>
      <c r="S124" s="95" t="str">
        <f t="shared" si="10"/>
        <v>Abgänge</v>
      </c>
    </row>
    <row r="125" spans="1:19" x14ac:dyDescent="0.2">
      <c r="A125" s="319"/>
      <c r="B125" s="321" t="str">
        <f>IF(A125="","",IFERROR(VLOOKUP(A125,L!$M$11:$N$120,2,FALSE),"Eingabeart wurde geändert"))</f>
        <v/>
      </c>
      <c r="C125" s="73" t="s">
        <v>101</v>
      </c>
      <c r="D125" s="76"/>
      <c r="E125" s="76"/>
      <c r="F125" s="76"/>
      <c r="G125" s="76"/>
      <c r="H125" s="76"/>
      <c r="I125" s="76"/>
      <c r="J125" s="76"/>
      <c r="K125" s="76"/>
      <c r="L125" s="76"/>
      <c r="M125" s="76"/>
      <c r="N125" s="76"/>
      <c r="O125" s="76"/>
      <c r="P125" s="91" t="str">
        <f t="shared" si="13"/>
        <v/>
      </c>
      <c r="R125" s="95" t="str">
        <f t="shared" si="12"/>
        <v/>
      </c>
      <c r="S125" s="95" t="str">
        <f t="shared" si="10"/>
        <v>Zugänge</v>
      </c>
    </row>
    <row r="126" spans="1:19" x14ac:dyDescent="0.2">
      <c r="A126" s="320"/>
      <c r="B126" s="322"/>
      <c r="C126" s="74" t="s">
        <v>102</v>
      </c>
      <c r="D126" s="78"/>
      <c r="E126" s="78"/>
      <c r="F126" s="78"/>
      <c r="G126" s="78"/>
      <c r="H126" s="78"/>
      <c r="I126" s="78"/>
      <c r="J126" s="78"/>
      <c r="K126" s="78"/>
      <c r="L126" s="78"/>
      <c r="M126" s="78"/>
      <c r="N126" s="78"/>
      <c r="O126" s="78"/>
      <c r="P126" s="92" t="str">
        <f t="shared" si="13"/>
        <v/>
      </c>
      <c r="R126" s="95" t="str">
        <f t="shared" si="12"/>
        <v/>
      </c>
      <c r="S126" s="95" t="str">
        <f t="shared" si="10"/>
        <v>Abgänge</v>
      </c>
    </row>
    <row r="127" spans="1:19" x14ac:dyDescent="0.2">
      <c r="A127" s="319"/>
      <c r="B127" s="321" t="str">
        <f>IF(A127="","",IFERROR(VLOOKUP(A127,L!$M$11:$N$120,2,FALSE),"Eingabeart wurde geändert"))</f>
        <v/>
      </c>
      <c r="C127" s="73" t="s">
        <v>101</v>
      </c>
      <c r="D127" s="76"/>
      <c r="E127" s="76"/>
      <c r="F127" s="76"/>
      <c r="G127" s="76"/>
      <c r="H127" s="76"/>
      <c r="I127" s="76"/>
      <c r="J127" s="76"/>
      <c r="K127" s="76"/>
      <c r="L127" s="76"/>
      <c r="M127" s="76"/>
      <c r="N127" s="76"/>
      <c r="O127" s="76"/>
      <c r="P127" s="91" t="str">
        <f t="shared" si="13"/>
        <v/>
      </c>
      <c r="R127" s="95" t="str">
        <f t="shared" si="12"/>
        <v/>
      </c>
      <c r="S127" s="95" t="str">
        <f t="shared" si="10"/>
        <v>Zugänge</v>
      </c>
    </row>
    <row r="128" spans="1:19" x14ac:dyDescent="0.2">
      <c r="A128" s="320"/>
      <c r="B128" s="322"/>
      <c r="C128" s="74" t="s">
        <v>102</v>
      </c>
      <c r="D128" s="78"/>
      <c r="E128" s="78"/>
      <c r="F128" s="78"/>
      <c r="G128" s="78"/>
      <c r="H128" s="78"/>
      <c r="I128" s="78"/>
      <c r="J128" s="78"/>
      <c r="K128" s="78"/>
      <c r="L128" s="78"/>
      <c r="M128" s="78"/>
      <c r="N128" s="78"/>
      <c r="O128" s="78"/>
      <c r="P128" s="92" t="str">
        <f t="shared" si="13"/>
        <v/>
      </c>
      <c r="R128" s="95" t="str">
        <f t="shared" si="12"/>
        <v/>
      </c>
      <c r="S128" s="95" t="str">
        <f t="shared" si="10"/>
        <v>Abgänge</v>
      </c>
    </row>
    <row r="129" spans="1:19" x14ac:dyDescent="0.2">
      <c r="A129" s="319"/>
      <c r="B129" s="321" t="str">
        <f>IF(A129="","",IFERROR(VLOOKUP(A129,L!$M$11:$N$120,2,FALSE),"Eingabeart wurde geändert"))</f>
        <v/>
      </c>
      <c r="C129" s="73" t="s">
        <v>101</v>
      </c>
      <c r="D129" s="76"/>
      <c r="E129" s="76"/>
      <c r="F129" s="76"/>
      <c r="G129" s="76"/>
      <c r="H129" s="76"/>
      <c r="I129" s="76"/>
      <c r="J129" s="76"/>
      <c r="K129" s="76"/>
      <c r="L129" s="76"/>
      <c r="M129" s="76"/>
      <c r="N129" s="76"/>
      <c r="O129" s="76"/>
      <c r="P129" s="91" t="str">
        <f t="shared" si="13"/>
        <v/>
      </c>
      <c r="R129" s="95" t="str">
        <f t="shared" si="12"/>
        <v/>
      </c>
      <c r="S129" s="95" t="str">
        <f t="shared" si="10"/>
        <v>Zugänge</v>
      </c>
    </row>
    <row r="130" spans="1:19" x14ac:dyDescent="0.2">
      <c r="A130" s="320"/>
      <c r="B130" s="322"/>
      <c r="C130" s="74" t="s">
        <v>102</v>
      </c>
      <c r="D130" s="78"/>
      <c r="E130" s="78"/>
      <c r="F130" s="78"/>
      <c r="G130" s="78"/>
      <c r="H130" s="78"/>
      <c r="I130" s="78"/>
      <c r="J130" s="78"/>
      <c r="K130" s="78"/>
      <c r="L130" s="78"/>
      <c r="M130" s="78"/>
      <c r="N130" s="78"/>
      <c r="O130" s="78"/>
      <c r="P130" s="92" t="str">
        <f t="shared" si="13"/>
        <v/>
      </c>
      <c r="R130" s="95" t="str">
        <f t="shared" si="12"/>
        <v/>
      </c>
      <c r="S130" s="95" t="str">
        <f t="shared" si="10"/>
        <v>Abgänge</v>
      </c>
    </row>
    <row r="131" spans="1:19" x14ac:dyDescent="0.2">
      <c r="A131" s="319"/>
      <c r="B131" s="321" t="str">
        <f>IF(A131="","",IFERROR(VLOOKUP(A131,L!$M$11:$N$120,2,FALSE),"Eingabeart wurde geändert"))</f>
        <v/>
      </c>
      <c r="C131" s="73" t="s">
        <v>101</v>
      </c>
      <c r="D131" s="76"/>
      <c r="E131" s="76"/>
      <c r="F131" s="76"/>
      <c r="G131" s="76"/>
      <c r="H131" s="76"/>
      <c r="I131" s="76"/>
      <c r="J131" s="76"/>
      <c r="K131" s="76"/>
      <c r="L131" s="76"/>
      <c r="M131" s="76"/>
      <c r="N131" s="76"/>
      <c r="O131" s="76"/>
      <c r="P131" s="91" t="str">
        <f t="shared" si="13"/>
        <v/>
      </c>
      <c r="R131" s="95" t="str">
        <f t="shared" si="12"/>
        <v/>
      </c>
      <c r="S131" s="95" t="str">
        <f t="shared" si="10"/>
        <v>Zugänge</v>
      </c>
    </row>
    <row r="132" spans="1:19" x14ac:dyDescent="0.2">
      <c r="A132" s="320"/>
      <c r="B132" s="322"/>
      <c r="C132" s="74" t="s">
        <v>102</v>
      </c>
      <c r="D132" s="78"/>
      <c r="E132" s="78"/>
      <c r="F132" s="78"/>
      <c r="G132" s="78"/>
      <c r="H132" s="78"/>
      <c r="I132" s="78"/>
      <c r="J132" s="78"/>
      <c r="K132" s="78"/>
      <c r="L132" s="78"/>
      <c r="M132" s="78"/>
      <c r="N132" s="78"/>
      <c r="O132" s="78"/>
      <c r="P132" s="92" t="str">
        <f t="shared" si="13"/>
        <v/>
      </c>
      <c r="R132" s="95" t="str">
        <f t="shared" si="12"/>
        <v/>
      </c>
      <c r="S132" s="95" t="str">
        <f t="shared" si="10"/>
        <v>Abgänge</v>
      </c>
    </row>
    <row r="133" spans="1:19" x14ac:dyDescent="0.2">
      <c r="A133" s="319"/>
      <c r="B133" s="321" t="str">
        <f>IF(A133="","",IFERROR(VLOOKUP(A133,L!$M$11:$N$120,2,FALSE),"Eingabeart wurde geändert"))</f>
        <v/>
      </c>
      <c r="C133" s="73" t="s">
        <v>101</v>
      </c>
      <c r="D133" s="76"/>
      <c r="E133" s="76"/>
      <c r="F133" s="76"/>
      <c r="G133" s="76"/>
      <c r="H133" s="76"/>
      <c r="I133" s="76"/>
      <c r="J133" s="76"/>
      <c r="K133" s="76"/>
      <c r="L133" s="76"/>
      <c r="M133" s="76"/>
      <c r="N133" s="76"/>
      <c r="O133" s="76"/>
      <c r="P133" s="91" t="str">
        <f t="shared" si="13"/>
        <v/>
      </c>
      <c r="R133" s="95" t="str">
        <f t="shared" si="12"/>
        <v/>
      </c>
      <c r="S133" s="95" t="str">
        <f t="shared" si="10"/>
        <v>Zugänge</v>
      </c>
    </row>
    <row r="134" spans="1:19" x14ac:dyDescent="0.2">
      <c r="A134" s="320"/>
      <c r="B134" s="322"/>
      <c r="C134" s="74" t="s">
        <v>102</v>
      </c>
      <c r="D134" s="78"/>
      <c r="E134" s="78"/>
      <c r="F134" s="78"/>
      <c r="G134" s="78"/>
      <c r="H134" s="78"/>
      <c r="I134" s="78"/>
      <c r="J134" s="78"/>
      <c r="K134" s="78"/>
      <c r="L134" s="78"/>
      <c r="M134" s="78"/>
      <c r="N134" s="78"/>
      <c r="O134" s="78"/>
      <c r="P134" s="92" t="str">
        <f t="shared" si="13"/>
        <v/>
      </c>
      <c r="R134" s="95" t="str">
        <f t="shared" si="12"/>
        <v/>
      </c>
      <c r="S134" s="95" t="str">
        <f t="shared" si="10"/>
        <v>Abgänge</v>
      </c>
    </row>
    <row r="135" spans="1:19" x14ac:dyDescent="0.2">
      <c r="A135" s="319"/>
      <c r="B135" s="321" t="str">
        <f>IF(A135="","",IFERROR(VLOOKUP(A135,L!$M$11:$N$120,2,FALSE),"Eingabeart wurde geändert"))</f>
        <v/>
      </c>
      <c r="C135" s="73" t="s">
        <v>101</v>
      </c>
      <c r="D135" s="76"/>
      <c r="E135" s="76"/>
      <c r="F135" s="76"/>
      <c r="G135" s="76"/>
      <c r="H135" s="76"/>
      <c r="I135" s="76"/>
      <c r="J135" s="76"/>
      <c r="K135" s="76"/>
      <c r="L135" s="76"/>
      <c r="M135" s="76"/>
      <c r="N135" s="76"/>
      <c r="O135" s="76"/>
      <c r="P135" s="91" t="str">
        <f t="shared" si="13"/>
        <v/>
      </c>
      <c r="R135" s="95" t="str">
        <f t="shared" si="12"/>
        <v/>
      </c>
      <c r="S135" s="95" t="str">
        <f t="shared" si="10"/>
        <v>Zugänge</v>
      </c>
    </row>
    <row r="136" spans="1:19" x14ac:dyDescent="0.2">
      <c r="A136" s="320"/>
      <c r="B136" s="322"/>
      <c r="C136" s="74" t="s">
        <v>102</v>
      </c>
      <c r="D136" s="78"/>
      <c r="E136" s="78"/>
      <c r="F136" s="78"/>
      <c r="G136" s="78"/>
      <c r="H136" s="78"/>
      <c r="I136" s="78"/>
      <c r="J136" s="78"/>
      <c r="K136" s="78"/>
      <c r="L136" s="78"/>
      <c r="M136" s="78"/>
      <c r="N136" s="78"/>
      <c r="O136" s="78"/>
      <c r="P136" s="92" t="str">
        <f t="shared" si="13"/>
        <v/>
      </c>
      <c r="R136" s="95" t="str">
        <f t="shared" si="12"/>
        <v/>
      </c>
      <c r="S136" s="95" t="str">
        <f t="shared" si="10"/>
        <v>Abgänge</v>
      </c>
    </row>
    <row r="137" spans="1:19" x14ac:dyDescent="0.2">
      <c r="A137" s="319"/>
      <c r="B137" s="321" t="str">
        <f>IF(A137="","",IFERROR(VLOOKUP(A137,L!$M$11:$N$120,2,FALSE),"Eingabeart wurde geändert"))</f>
        <v/>
      </c>
      <c r="C137" s="73" t="s">
        <v>101</v>
      </c>
      <c r="D137" s="76"/>
      <c r="E137" s="76"/>
      <c r="F137" s="76"/>
      <c r="G137" s="76"/>
      <c r="H137" s="76"/>
      <c r="I137" s="76"/>
      <c r="J137" s="76"/>
      <c r="K137" s="76"/>
      <c r="L137" s="76"/>
      <c r="M137" s="76"/>
      <c r="N137" s="76"/>
      <c r="O137" s="76"/>
      <c r="P137" s="91" t="str">
        <f t="shared" si="13"/>
        <v/>
      </c>
      <c r="R137" s="95" t="str">
        <f t="shared" si="12"/>
        <v/>
      </c>
      <c r="S137" s="95" t="str">
        <f t="shared" si="10"/>
        <v>Zugänge</v>
      </c>
    </row>
    <row r="138" spans="1:19" x14ac:dyDescent="0.2">
      <c r="A138" s="320"/>
      <c r="B138" s="322"/>
      <c r="C138" s="74" t="s">
        <v>102</v>
      </c>
      <c r="D138" s="78"/>
      <c r="E138" s="78"/>
      <c r="F138" s="78"/>
      <c r="G138" s="78"/>
      <c r="H138" s="78"/>
      <c r="I138" s="78"/>
      <c r="J138" s="78"/>
      <c r="K138" s="78"/>
      <c r="L138" s="78"/>
      <c r="M138" s="78"/>
      <c r="N138" s="78"/>
      <c r="O138" s="78"/>
      <c r="P138" s="92" t="str">
        <f t="shared" si="13"/>
        <v/>
      </c>
      <c r="R138" s="95" t="str">
        <f t="shared" si="12"/>
        <v/>
      </c>
      <c r="S138" s="95" t="str">
        <f t="shared" si="10"/>
        <v>Abgänge</v>
      </c>
    </row>
    <row r="139" spans="1:19" x14ac:dyDescent="0.2">
      <c r="A139" s="319"/>
      <c r="B139" s="321" t="str">
        <f>IF(A139="","",IFERROR(VLOOKUP(A139,L!$M$11:$N$120,2,FALSE),"Eingabeart wurde geändert"))</f>
        <v/>
      </c>
      <c r="C139" s="73" t="s">
        <v>101</v>
      </c>
      <c r="D139" s="76"/>
      <c r="E139" s="76"/>
      <c r="F139" s="76"/>
      <c r="G139" s="76"/>
      <c r="H139" s="76"/>
      <c r="I139" s="76"/>
      <c r="J139" s="76"/>
      <c r="K139" s="76"/>
      <c r="L139" s="76"/>
      <c r="M139" s="76"/>
      <c r="N139" s="76"/>
      <c r="O139" s="76"/>
      <c r="P139" s="91" t="str">
        <f t="shared" si="13"/>
        <v/>
      </c>
      <c r="R139" s="95" t="str">
        <f t="shared" si="12"/>
        <v/>
      </c>
      <c r="S139" s="95" t="str">
        <f t="shared" si="10"/>
        <v>Zugänge</v>
      </c>
    </row>
    <row r="140" spans="1:19" x14ac:dyDescent="0.2">
      <c r="A140" s="320"/>
      <c r="B140" s="322"/>
      <c r="C140" s="74" t="s">
        <v>102</v>
      </c>
      <c r="D140" s="78"/>
      <c r="E140" s="78"/>
      <c r="F140" s="78"/>
      <c r="G140" s="78"/>
      <c r="H140" s="78"/>
      <c r="I140" s="78"/>
      <c r="J140" s="78"/>
      <c r="K140" s="78"/>
      <c r="L140" s="78"/>
      <c r="M140" s="78"/>
      <c r="N140" s="78"/>
      <c r="O140" s="78"/>
      <c r="P140" s="92" t="str">
        <f t="shared" si="13"/>
        <v/>
      </c>
      <c r="R140" s="95" t="str">
        <f t="shared" si="12"/>
        <v/>
      </c>
      <c r="S140" s="95" t="str">
        <f t="shared" si="10"/>
        <v>Abgänge</v>
      </c>
    </row>
    <row r="141" spans="1:19" x14ac:dyDescent="0.2">
      <c r="A141" s="319"/>
      <c r="B141" s="321" t="str">
        <f>IF(A141="","",IFERROR(VLOOKUP(A141,L!$M$11:$N$120,2,FALSE),"Eingabeart wurde geändert"))</f>
        <v/>
      </c>
      <c r="C141" s="73" t="s">
        <v>101</v>
      </c>
      <c r="D141" s="76"/>
      <c r="E141" s="76"/>
      <c r="F141" s="76"/>
      <c r="G141" s="76"/>
      <c r="H141" s="76"/>
      <c r="I141" s="76"/>
      <c r="J141" s="76"/>
      <c r="K141" s="76"/>
      <c r="L141" s="76"/>
      <c r="M141" s="76"/>
      <c r="N141" s="76"/>
      <c r="O141" s="76"/>
      <c r="P141" s="91" t="str">
        <f t="shared" si="13"/>
        <v/>
      </c>
      <c r="R141" s="95" t="str">
        <f t="shared" si="12"/>
        <v/>
      </c>
      <c r="S141" s="95" t="str">
        <f t="shared" si="10"/>
        <v>Zugänge</v>
      </c>
    </row>
    <row r="142" spans="1:19" x14ac:dyDescent="0.2">
      <c r="A142" s="320"/>
      <c r="B142" s="322"/>
      <c r="C142" s="74" t="s">
        <v>102</v>
      </c>
      <c r="D142" s="78"/>
      <c r="E142" s="78"/>
      <c r="F142" s="78"/>
      <c r="G142" s="78"/>
      <c r="H142" s="78"/>
      <c r="I142" s="78"/>
      <c r="J142" s="78"/>
      <c r="K142" s="78"/>
      <c r="L142" s="78"/>
      <c r="M142" s="78"/>
      <c r="N142" s="78"/>
      <c r="O142" s="78"/>
      <c r="P142" s="92" t="str">
        <f t="shared" si="13"/>
        <v/>
      </c>
      <c r="R142" s="95" t="str">
        <f t="shared" si="12"/>
        <v/>
      </c>
      <c r="S142" s="95" t="str">
        <f t="shared" si="10"/>
        <v>Abgänge</v>
      </c>
    </row>
    <row r="143" spans="1:19" x14ac:dyDescent="0.2">
      <c r="A143" s="319"/>
      <c r="B143" s="321" t="str">
        <f>IF(A143="","",IFERROR(VLOOKUP(A143,L!$M$11:$N$120,2,FALSE),"Eingabeart wurde geändert"))</f>
        <v/>
      </c>
      <c r="C143" s="73" t="s">
        <v>101</v>
      </c>
      <c r="D143" s="76"/>
      <c r="E143" s="76"/>
      <c r="F143" s="76"/>
      <c r="G143" s="76"/>
      <c r="H143" s="76"/>
      <c r="I143" s="76"/>
      <c r="J143" s="76"/>
      <c r="K143" s="76"/>
      <c r="L143" s="76"/>
      <c r="M143" s="76"/>
      <c r="N143" s="76"/>
      <c r="O143" s="76"/>
      <c r="P143" s="91" t="str">
        <f t="shared" si="13"/>
        <v/>
      </c>
      <c r="R143" s="95" t="str">
        <f t="shared" si="12"/>
        <v/>
      </c>
      <c r="S143" s="95" t="str">
        <f t="shared" si="10"/>
        <v>Zugänge</v>
      </c>
    </row>
    <row r="144" spans="1:19" x14ac:dyDescent="0.2">
      <c r="A144" s="320"/>
      <c r="B144" s="322"/>
      <c r="C144" s="74" t="s">
        <v>102</v>
      </c>
      <c r="D144" s="78"/>
      <c r="E144" s="78"/>
      <c r="F144" s="78"/>
      <c r="G144" s="78"/>
      <c r="H144" s="78"/>
      <c r="I144" s="78"/>
      <c r="J144" s="78"/>
      <c r="K144" s="78"/>
      <c r="L144" s="78"/>
      <c r="M144" s="78"/>
      <c r="N144" s="78"/>
      <c r="O144" s="78"/>
      <c r="P144" s="92" t="str">
        <f t="shared" si="13"/>
        <v/>
      </c>
      <c r="R144" s="95" t="str">
        <f t="shared" si="12"/>
        <v/>
      </c>
      <c r="S144" s="95" t="str">
        <f t="shared" si="10"/>
        <v>Abgänge</v>
      </c>
    </row>
    <row r="145" spans="1:19" x14ac:dyDescent="0.2">
      <c r="A145" s="319"/>
      <c r="B145" s="321" t="str">
        <f>IF(A145="","",IFERROR(VLOOKUP(A145,L!$M$11:$N$120,2,FALSE),"Eingabeart wurde geändert"))</f>
        <v/>
      </c>
      <c r="C145" s="73" t="s">
        <v>101</v>
      </c>
      <c r="D145" s="76"/>
      <c r="E145" s="76"/>
      <c r="F145" s="76"/>
      <c r="G145" s="76"/>
      <c r="H145" s="76"/>
      <c r="I145" s="76"/>
      <c r="J145" s="76"/>
      <c r="K145" s="76"/>
      <c r="L145" s="76"/>
      <c r="M145" s="76"/>
      <c r="N145" s="76"/>
      <c r="O145" s="76"/>
      <c r="P145" s="91" t="str">
        <f t="shared" si="13"/>
        <v/>
      </c>
      <c r="R145" s="95" t="str">
        <f t="shared" si="12"/>
        <v/>
      </c>
      <c r="S145" s="95" t="str">
        <f t="shared" si="10"/>
        <v>Zugänge</v>
      </c>
    </row>
    <row r="146" spans="1:19" x14ac:dyDescent="0.2">
      <c r="A146" s="320"/>
      <c r="B146" s="322"/>
      <c r="C146" s="74" t="s">
        <v>102</v>
      </c>
      <c r="D146" s="78"/>
      <c r="E146" s="78"/>
      <c r="F146" s="78"/>
      <c r="G146" s="78"/>
      <c r="H146" s="78"/>
      <c r="I146" s="78"/>
      <c r="J146" s="78"/>
      <c r="K146" s="78"/>
      <c r="L146" s="78"/>
      <c r="M146" s="78"/>
      <c r="N146" s="78"/>
      <c r="O146" s="78"/>
      <c r="P146" s="92" t="str">
        <f t="shared" si="13"/>
        <v/>
      </c>
      <c r="R146" s="95" t="str">
        <f t="shared" si="12"/>
        <v/>
      </c>
      <c r="S146" s="95" t="str">
        <f t="shared" si="10"/>
        <v>Abgänge</v>
      </c>
    </row>
    <row r="147" spans="1:19" x14ac:dyDescent="0.2">
      <c r="A147" s="319"/>
      <c r="B147" s="321" t="str">
        <f>IF(A147="","",IFERROR(VLOOKUP(A147,L!$M$11:$N$120,2,FALSE),"Eingabeart wurde geändert"))</f>
        <v/>
      </c>
      <c r="C147" s="73" t="s">
        <v>101</v>
      </c>
      <c r="D147" s="76"/>
      <c r="E147" s="76"/>
      <c r="F147" s="76"/>
      <c r="G147" s="76"/>
      <c r="H147" s="76"/>
      <c r="I147" s="76"/>
      <c r="J147" s="76"/>
      <c r="K147" s="76"/>
      <c r="L147" s="76"/>
      <c r="M147" s="76"/>
      <c r="N147" s="76"/>
      <c r="O147" s="76"/>
      <c r="P147" s="91" t="str">
        <f t="shared" si="13"/>
        <v/>
      </c>
      <c r="R147" s="95" t="str">
        <f t="shared" si="12"/>
        <v/>
      </c>
      <c r="S147" s="95" t="str">
        <f t="shared" si="10"/>
        <v>Zugänge</v>
      </c>
    </row>
    <row r="148" spans="1:19" x14ac:dyDescent="0.2">
      <c r="A148" s="320"/>
      <c r="B148" s="322"/>
      <c r="C148" s="74" t="s">
        <v>102</v>
      </c>
      <c r="D148" s="78"/>
      <c r="E148" s="78"/>
      <c r="F148" s="78"/>
      <c r="G148" s="78"/>
      <c r="H148" s="78"/>
      <c r="I148" s="78"/>
      <c r="J148" s="78"/>
      <c r="K148" s="78"/>
      <c r="L148" s="78"/>
      <c r="M148" s="78"/>
      <c r="N148" s="78"/>
      <c r="O148" s="78"/>
      <c r="P148" s="92" t="str">
        <f t="shared" si="13"/>
        <v/>
      </c>
      <c r="R148" s="95" t="str">
        <f t="shared" si="12"/>
        <v/>
      </c>
      <c r="S148" s="95" t="str">
        <f t="shared" si="10"/>
        <v>Abgänge</v>
      </c>
    </row>
    <row r="149" spans="1:19" x14ac:dyDescent="0.2">
      <c r="A149" s="319"/>
      <c r="B149" s="321" t="str">
        <f>IF(A149="","",IFERROR(VLOOKUP(A149,L!$M$11:$N$120,2,FALSE),"Eingabeart wurde geändert"))</f>
        <v/>
      </c>
      <c r="C149" s="73" t="s">
        <v>101</v>
      </c>
      <c r="D149" s="76"/>
      <c r="E149" s="76"/>
      <c r="F149" s="76"/>
      <c r="G149" s="76"/>
      <c r="H149" s="76"/>
      <c r="I149" s="76"/>
      <c r="J149" s="76"/>
      <c r="K149" s="76"/>
      <c r="L149" s="76"/>
      <c r="M149" s="76"/>
      <c r="N149" s="76"/>
      <c r="O149" s="76"/>
      <c r="P149" s="91" t="str">
        <f t="shared" si="13"/>
        <v/>
      </c>
      <c r="R149" s="95" t="str">
        <f t="shared" si="12"/>
        <v/>
      </c>
      <c r="S149" s="95" t="str">
        <f t="shared" si="10"/>
        <v>Zugänge</v>
      </c>
    </row>
    <row r="150" spans="1:19" x14ac:dyDescent="0.2">
      <c r="A150" s="320"/>
      <c r="B150" s="322"/>
      <c r="C150" s="74" t="s">
        <v>102</v>
      </c>
      <c r="D150" s="78"/>
      <c r="E150" s="78"/>
      <c r="F150" s="78"/>
      <c r="G150" s="78"/>
      <c r="H150" s="78"/>
      <c r="I150" s="78"/>
      <c r="J150" s="78"/>
      <c r="K150" s="78"/>
      <c r="L150" s="78"/>
      <c r="M150" s="78"/>
      <c r="N150" s="78"/>
      <c r="O150" s="78"/>
      <c r="P150" s="92" t="str">
        <f t="shared" si="13"/>
        <v/>
      </c>
      <c r="R150" s="95" t="str">
        <f t="shared" si="12"/>
        <v/>
      </c>
      <c r="S150" s="95" t="str">
        <f t="shared" si="10"/>
        <v>Abgänge</v>
      </c>
    </row>
    <row r="151" spans="1:19" x14ac:dyDescent="0.2">
      <c r="A151" s="319"/>
      <c r="B151" s="321" t="str">
        <f>IF(A151="","",IFERROR(VLOOKUP(A151,L!$M$11:$N$120,2,FALSE),"Eingabeart wurde geändert"))</f>
        <v/>
      </c>
      <c r="C151" s="73" t="s">
        <v>101</v>
      </c>
      <c r="D151" s="76"/>
      <c r="E151" s="76"/>
      <c r="F151" s="76"/>
      <c r="G151" s="76"/>
      <c r="H151" s="76"/>
      <c r="I151" s="76"/>
      <c r="J151" s="76"/>
      <c r="K151" s="76"/>
      <c r="L151" s="76"/>
      <c r="M151" s="76"/>
      <c r="N151" s="76"/>
      <c r="O151" s="76"/>
      <c r="P151" s="91" t="str">
        <f t="shared" si="13"/>
        <v/>
      </c>
      <c r="R151" s="95" t="str">
        <f t="shared" si="12"/>
        <v/>
      </c>
      <c r="S151" s="95" t="str">
        <f t="shared" si="10"/>
        <v>Zugänge</v>
      </c>
    </row>
    <row r="152" spans="1:19" x14ac:dyDescent="0.2">
      <c r="A152" s="320"/>
      <c r="B152" s="322"/>
      <c r="C152" s="74" t="s">
        <v>102</v>
      </c>
      <c r="D152" s="78"/>
      <c r="E152" s="78"/>
      <c r="F152" s="78"/>
      <c r="G152" s="78"/>
      <c r="H152" s="78"/>
      <c r="I152" s="78"/>
      <c r="J152" s="78"/>
      <c r="K152" s="78"/>
      <c r="L152" s="78"/>
      <c r="M152" s="78"/>
      <c r="N152" s="78"/>
      <c r="O152" s="78"/>
      <c r="P152" s="92" t="str">
        <f t="shared" si="13"/>
        <v/>
      </c>
      <c r="R152" s="95" t="str">
        <f t="shared" si="12"/>
        <v/>
      </c>
      <c r="S152" s="95" t="str">
        <f t="shared" si="10"/>
        <v>Abgänge</v>
      </c>
    </row>
    <row r="153" spans="1:19" x14ac:dyDescent="0.2">
      <c r="A153" s="319"/>
      <c r="B153" s="321" t="str">
        <f>IF(A153="","",IFERROR(VLOOKUP(A153,L!$M$11:$N$120,2,FALSE),"Eingabeart wurde geändert"))</f>
        <v/>
      </c>
      <c r="C153" s="73" t="s">
        <v>101</v>
      </c>
      <c r="D153" s="76"/>
      <c r="E153" s="76"/>
      <c r="F153" s="76"/>
      <c r="G153" s="76"/>
      <c r="H153" s="76"/>
      <c r="I153" s="76"/>
      <c r="J153" s="76"/>
      <c r="K153" s="76"/>
      <c r="L153" s="76"/>
      <c r="M153" s="76"/>
      <c r="N153" s="76"/>
      <c r="O153" s="76"/>
      <c r="P153" s="91" t="str">
        <f t="shared" si="13"/>
        <v/>
      </c>
      <c r="R153" s="95" t="str">
        <f t="shared" si="12"/>
        <v/>
      </c>
      <c r="S153" s="95" t="str">
        <f t="shared" si="10"/>
        <v>Zugänge</v>
      </c>
    </row>
    <row r="154" spans="1:19" x14ac:dyDescent="0.2">
      <c r="A154" s="320"/>
      <c r="B154" s="322"/>
      <c r="C154" s="74" t="s">
        <v>102</v>
      </c>
      <c r="D154" s="78"/>
      <c r="E154" s="78"/>
      <c r="F154" s="78"/>
      <c r="G154" s="78"/>
      <c r="H154" s="78"/>
      <c r="I154" s="78"/>
      <c r="J154" s="78"/>
      <c r="K154" s="78"/>
      <c r="L154" s="78"/>
      <c r="M154" s="78"/>
      <c r="N154" s="78"/>
      <c r="O154" s="78"/>
      <c r="P154" s="92" t="str">
        <f t="shared" si="13"/>
        <v/>
      </c>
      <c r="R154" s="95" t="str">
        <f t="shared" si="12"/>
        <v/>
      </c>
      <c r="S154" s="95" t="str">
        <f t="shared" si="10"/>
        <v>Abgänge</v>
      </c>
    </row>
    <row r="155" spans="1:19" x14ac:dyDescent="0.2">
      <c r="A155" s="319"/>
      <c r="B155" s="321" t="str">
        <f>IF(A155="","",IFERROR(VLOOKUP(A155,L!$M$11:$N$120,2,FALSE),"Eingabeart wurde geändert"))</f>
        <v/>
      </c>
      <c r="C155" s="73" t="s">
        <v>101</v>
      </c>
      <c r="D155" s="76"/>
      <c r="E155" s="76"/>
      <c r="F155" s="76"/>
      <c r="G155" s="76"/>
      <c r="H155" s="76"/>
      <c r="I155" s="76"/>
      <c r="J155" s="76"/>
      <c r="K155" s="76"/>
      <c r="L155" s="76"/>
      <c r="M155" s="76"/>
      <c r="N155" s="76"/>
      <c r="O155" s="76"/>
      <c r="P155" s="91" t="str">
        <f t="shared" si="13"/>
        <v/>
      </c>
      <c r="R155" s="95" t="str">
        <f t="shared" si="12"/>
        <v/>
      </c>
      <c r="S155" s="95" t="str">
        <f t="shared" si="10"/>
        <v>Zugänge</v>
      </c>
    </row>
    <row r="156" spans="1:19" x14ac:dyDescent="0.2">
      <c r="A156" s="320"/>
      <c r="B156" s="322"/>
      <c r="C156" s="74" t="s">
        <v>102</v>
      </c>
      <c r="D156" s="78"/>
      <c r="E156" s="78"/>
      <c r="F156" s="78"/>
      <c r="G156" s="78"/>
      <c r="H156" s="78"/>
      <c r="I156" s="78"/>
      <c r="J156" s="78"/>
      <c r="K156" s="78"/>
      <c r="L156" s="78"/>
      <c r="M156" s="78"/>
      <c r="N156" s="78"/>
      <c r="O156" s="78"/>
      <c r="P156" s="92" t="str">
        <f t="shared" si="13"/>
        <v/>
      </c>
      <c r="R156" s="95" t="str">
        <f t="shared" si="12"/>
        <v/>
      </c>
      <c r="S156" s="95" t="str">
        <f t="shared" si="10"/>
        <v>Abgänge</v>
      </c>
    </row>
    <row r="157" spans="1:19" x14ac:dyDescent="0.2">
      <c r="A157" s="319"/>
      <c r="B157" s="321" t="str">
        <f>IF(A157="","",IFERROR(VLOOKUP(A157,L!$M$11:$N$120,2,FALSE),"Eingabeart wurde geändert"))</f>
        <v/>
      </c>
      <c r="C157" s="73" t="s">
        <v>101</v>
      </c>
      <c r="D157" s="76"/>
      <c r="E157" s="76"/>
      <c r="F157" s="76"/>
      <c r="G157" s="76"/>
      <c r="H157" s="76"/>
      <c r="I157" s="76"/>
      <c r="J157" s="76"/>
      <c r="K157" s="76"/>
      <c r="L157" s="76"/>
      <c r="M157" s="76"/>
      <c r="N157" s="76"/>
      <c r="O157" s="76"/>
      <c r="P157" s="91" t="str">
        <f t="shared" si="13"/>
        <v/>
      </c>
      <c r="R157" s="95" t="str">
        <f t="shared" si="12"/>
        <v/>
      </c>
      <c r="S157" s="95" t="str">
        <f t="shared" si="10"/>
        <v>Zugänge</v>
      </c>
    </row>
    <row r="158" spans="1:19" x14ac:dyDescent="0.2">
      <c r="A158" s="320"/>
      <c r="B158" s="322"/>
      <c r="C158" s="74" t="s">
        <v>102</v>
      </c>
      <c r="D158" s="78"/>
      <c r="E158" s="78"/>
      <c r="F158" s="78"/>
      <c r="G158" s="78"/>
      <c r="H158" s="78"/>
      <c r="I158" s="78"/>
      <c r="J158" s="78"/>
      <c r="K158" s="78"/>
      <c r="L158" s="78"/>
      <c r="M158" s="78"/>
      <c r="N158" s="78"/>
      <c r="O158" s="78"/>
      <c r="P158" s="92" t="str">
        <f t="shared" si="13"/>
        <v/>
      </c>
      <c r="R158" s="95" t="str">
        <f t="shared" si="12"/>
        <v/>
      </c>
      <c r="S158" s="95" t="str">
        <f t="shared" si="10"/>
        <v>Abgänge</v>
      </c>
    </row>
    <row r="159" spans="1:19" x14ac:dyDescent="0.2">
      <c r="A159" s="319"/>
      <c r="B159" s="321" t="str">
        <f>IF(A159="","",IFERROR(VLOOKUP(A159,L!$M$11:$N$120,2,FALSE),"Eingabeart wurde geändert"))</f>
        <v/>
      </c>
      <c r="C159" s="73" t="s">
        <v>101</v>
      </c>
      <c r="D159" s="76"/>
      <c r="E159" s="76"/>
      <c r="F159" s="76"/>
      <c r="G159" s="76"/>
      <c r="H159" s="76"/>
      <c r="I159" s="76"/>
      <c r="J159" s="76"/>
      <c r="K159" s="76"/>
      <c r="L159" s="76"/>
      <c r="M159" s="76"/>
      <c r="N159" s="76"/>
      <c r="O159" s="76"/>
      <c r="P159" s="91" t="str">
        <f t="shared" si="13"/>
        <v/>
      </c>
      <c r="R159" s="95" t="str">
        <f t="shared" si="12"/>
        <v/>
      </c>
      <c r="S159" s="95" t="str">
        <f t="shared" si="10"/>
        <v>Zugänge</v>
      </c>
    </row>
    <row r="160" spans="1:19" x14ac:dyDescent="0.2">
      <c r="A160" s="320"/>
      <c r="B160" s="322"/>
      <c r="C160" s="74" t="s">
        <v>102</v>
      </c>
      <c r="D160" s="78"/>
      <c r="E160" s="78"/>
      <c r="F160" s="78"/>
      <c r="G160" s="78"/>
      <c r="H160" s="78"/>
      <c r="I160" s="78"/>
      <c r="J160" s="78"/>
      <c r="K160" s="78"/>
      <c r="L160" s="78"/>
      <c r="M160" s="78"/>
      <c r="N160" s="78"/>
      <c r="O160" s="78"/>
      <c r="P160" s="92" t="str">
        <f t="shared" si="13"/>
        <v/>
      </c>
      <c r="R160" s="95" t="str">
        <f t="shared" si="12"/>
        <v/>
      </c>
      <c r="S160" s="95" t="str">
        <f t="shared" si="10"/>
        <v>Abgänge</v>
      </c>
    </row>
    <row r="161" spans="1:19" x14ac:dyDescent="0.2">
      <c r="A161" s="319"/>
      <c r="B161" s="321" t="str">
        <f>IF(A161="","",IFERROR(VLOOKUP(A161,L!$M$11:$N$120,2,FALSE),"Eingabeart wurde geändert"))</f>
        <v/>
      </c>
      <c r="C161" s="73" t="s">
        <v>101</v>
      </c>
      <c r="D161" s="76"/>
      <c r="E161" s="76"/>
      <c r="F161" s="76"/>
      <c r="G161" s="76"/>
      <c r="H161" s="76"/>
      <c r="I161" s="76"/>
      <c r="J161" s="76"/>
      <c r="K161" s="76"/>
      <c r="L161" s="76"/>
      <c r="M161" s="76"/>
      <c r="N161" s="76"/>
      <c r="O161" s="76"/>
      <c r="P161" s="91" t="str">
        <f t="shared" si="13"/>
        <v/>
      </c>
      <c r="R161" s="95" t="str">
        <f t="shared" si="12"/>
        <v/>
      </c>
      <c r="S161" s="95" t="str">
        <f t="shared" si="10"/>
        <v>Zugänge</v>
      </c>
    </row>
    <row r="162" spans="1:19" x14ac:dyDescent="0.2">
      <c r="A162" s="320"/>
      <c r="B162" s="322"/>
      <c r="C162" s="74" t="s">
        <v>102</v>
      </c>
      <c r="D162" s="78"/>
      <c r="E162" s="78"/>
      <c r="F162" s="78"/>
      <c r="G162" s="78"/>
      <c r="H162" s="78"/>
      <c r="I162" s="78"/>
      <c r="J162" s="78"/>
      <c r="K162" s="78"/>
      <c r="L162" s="78"/>
      <c r="M162" s="78"/>
      <c r="N162" s="78"/>
      <c r="O162" s="78"/>
      <c r="P162" s="92" t="str">
        <f t="shared" si="13"/>
        <v/>
      </c>
      <c r="R162" s="95" t="str">
        <f t="shared" si="12"/>
        <v/>
      </c>
      <c r="S162" s="95" t="str">
        <f t="shared" si="10"/>
        <v>Abgänge</v>
      </c>
    </row>
    <row r="163" spans="1:19" x14ac:dyDescent="0.2">
      <c r="A163" s="319"/>
      <c r="B163" s="321" t="str">
        <f>IF(A163="","",IFERROR(VLOOKUP(A163,L!$M$11:$N$120,2,FALSE),"Eingabeart wurde geändert"))</f>
        <v/>
      </c>
      <c r="C163" s="73" t="s">
        <v>101</v>
      </c>
      <c r="D163" s="76"/>
      <c r="E163" s="76"/>
      <c r="F163" s="76"/>
      <c r="G163" s="76"/>
      <c r="H163" s="76"/>
      <c r="I163" s="76"/>
      <c r="J163" s="76"/>
      <c r="K163" s="76"/>
      <c r="L163" s="76"/>
      <c r="M163" s="76"/>
      <c r="N163" s="76"/>
      <c r="O163" s="76"/>
      <c r="P163" s="91" t="str">
        <f t="shared" si="13"/>
        <v/>
      </c>
      <c r="R163" s="95" t="str">
        <f t="shared" ref="R163:R226" si="14">IF(AND(A162="",A163=""),"",IF(A163&lt;&gt;"",A163,A162))</f>
        <v/>
      </c>
      <c r="S163" s="95" t="str">
        <f t="shared" si="10"/>
        <v>Zugänge</v>
      </c>
    </row>
    <row r="164" spans="1:19" x14ac:dyDescent="0.2">
      <c r="A164" s="320"/>
      <c r="B164" s="322"/>
      <c r="C164" s="74" t="s">
        <v>102</v>
      </c>
      <c r="D164" s="78"/>
      <c r="E164" s="78"/>
      <c r="F164" s="78"/>
      <c r="G164" s="78"/>
      <c r="H164" s="78"/>
      <c r="I164" s="78"/>
      <c r="J164" s="78"/>
      <c r="K164" s="78"/>
      <c r="L164" s="78"/>
      <c r="M164" s="78"/>
      <c r="N164" s="78"/>
      <c r="O164" s="78"/>
      <c r="P164" s="92" t="str">
        <f t="shared" si="13"/>
        <v/>
      </c>
      <c r="R164" s="95" t="str">
        <f t="shared" si="14"/>
        <v/>
      </c>
      <c r="S164" s="95" t="str">
        <f t="shared" si="10"/>
        <v>Abgänge</v>
      </c>
    </row>
    <row r="165" spans="1:19" x14ac:dyDescent="0.2">
      <c r="A165" s="319"/>
      <c r="B165" s="321" t="str">
        <f>IF(A165="","",IFERROR(VLOOKUP(A165,L!$M$11:$N$120,2,FALSE),"Eingabeart wurde geändert"))</f>
        <v/>
      </c>
      <c r="C165" s="73" t="s">
        <v>101</v>
      </c>
      <c r="D165" s="76"/>
      <c r="E165" s="76"/>
      <c r="F165" s="76"/>
      <c r="G165" s="76"/>
      <c r="H165" s="76"/>
      <c r="I165" s="76"/>
      <c r="J165" s="76"/>
      <c r="K165" s="76"/>
      <c r="L165" s="76"/>
      <c r="M165" s="76"/>
      <c r="N165" s="76"/>
      <c r="O165" s="76"/>
      <c r="P165" s="91" t="str">
        <f t="shared" si="13"/>
        <v/>
      </c>
      <c r="R165" s="95" t="str">
        <f t="shared" si="14"/>
        <v/>
      </c>
      <c r="S165" s="95" t="str">
        <f t="shared" si="10"/>
        <v>Zugänge</v>
      </c>
    </row>
    <row r="166" spans="1:19" x14ac:dyDescent="0.2">
      <c r="A166" s="320"/>
      <c r="B166" s="322"/>
      <c r="C166" s="74" t="s">
        <v>102</v>
      </c>
      <c r="D166" s="78"/>
      <c r="E166" s="78"/>
      <c r="F166" s="78"/>
      <c r="G166" s="78"/>
      <c r="H166" s="78"/>
      <c r="I166" s="78"/>
      <c r="J166" s="78"/>
      <c r="K166" s="78"/>
      <c r="L166" s="78"/>
      <c r="M166" s="78"/>
      <c r="N166" s="78"/>
      <c r="O166" s="78"/>
      <c r="P166" s="92" t="str">
        <f t="shared" si="13"/>
        <v/>
      </c>
      <c r="R166" s="95" t="str">
        <f t="shared" si="14"/>
        <v/>
      </c>
      <c r="S166" s="95" t="str">
        <f t="shared" si="10"/>
        <v>Abgänge</v>
      </c>
    </row>
    <row r="167" spans="1:19" x14ac:dyDescent="0.2">
      <c r="A167" s="319"/>
      <c r="B167" s="321" t="str">
        <f>IF(A167="","",IFERROR(VLOOKUP(A167,L!$M$11:$N$120,2,FALSE),"Eingabeart wurde geändert"))</f>
        <v/>
      </c>
      <c r="C167" s="73" t="s">
        <v>101</v>
      </c>
      <c r="D167" s="76"/>
      <c r="E167" s="76"/>
      <c r="F167" s="76"/>
      <c r="G167" s="76"/>
      <c r="H167" s="76"/>
      <c r="I167" s="76"/>
      <c r="J167" s="76"/>
      <c r="K167" s="76"/>
      <c r="L167" s="76"/>
      <c r="M167" s="76"/>
      <c r="N167" s="76"/>
      <c r="O167" s="76"/>
      <c r="P167" s="91" t="str">
        <f t="shared" si="13"/>
        <v/>
      </c>
      <c r="R167" s="95" t="str">
        <f t="shared" si="14"/>
        <v/>
      </c>
      <c r="S167" s="95" t="str">
        <f t="shared" si="10"/>
        <v>Zugänge</v>
      </c>
    </row>
    <row r="168" spans="1:19" x14ac:dyDescent="0.2">
      <c r="A168" s="320"/>
      <c r="B168" s="322"/>
      <c r="C168" s="74" t="s">
        <v>102</v>
      </c>
      <c r="D168" s="78"/>
      <c r="E168" s="78"/>
      <c r="F168" s="78"/>
      <c r="G168" s="78"/>
      <c r="H168" s="78"/>
      <c r="I168" s="78"/>
      <c r="J168" s="78"/>
      <c r="K168" s="78"/>
      <c r="L168" s="78"/>
      <c r="M168" s="78"/>
      <c r="N168" s="78"/>
      <c r="O168" s="78"/>
      <c r="P168" s="92" t="str">
        <f t="shared" si="13"/>
        <v/>
      </c>
      <c r="R168" s="95" t="str">
        <f t="shared" si="14"/>
        <v/>
      </c>
      <c r="S168" s="95" t="str">
        <f t="shared" si="10"/>
        <v>Abgänge</v>
      </c>
    </row>
    <row r="169" spans="1:19" x14ac:dyDescent="0.2">
      <c r="A169" s="319"/>
      <c r="B169" s="321" t="str">
        <f>IF(A169="","",IFERROR(VLOOKUP(A169,L!$M$11:$N$120,2,FALSE),"Eingabeart wurde geändert"))</f>
        <v/>
      </c>
      <c r="C169" s="73" t="s">
        <v>101</v>
      </c>
      <c r="D169" s="76"/>
      <c r="E169" s="76"/>
      <c r="F169" s="76"/>
      <c r="G169" s="76"/>
      <c r="H169" s="76"/>
      <c r="I169" s="76"/>
      <c r="J169" s="76"/>
      <c r="K169" s="76"/>
      <c r="L169" s="76"/>
      <c r="M169" s="76"/>
      <c r="N169" s="76"/>
      <c r="O169" s="76"/>
      <c r="P169" s="91" t="str">
        <f t="shared" si="13"/>
        <v/>
      </c>
      <c r="R169" s="95" t="str">
        <f t="shared" si="14"/>
        <v/>
      </c>
      <c r="S169" s="95" t="str">
        <f t="shared" si="10"/>
        <v>Zugänge</v>
      </c>
    </row>
    <row r="170" spans="1:19" x14ac:dyDescent="0.2">
      <c r="A170" s="320"/>
      <c r="B170" s="322"/>
      <c r="C170" s="74" t="s">
        <v>102</v>
      </c>
      <c r="D170" s="78"/>
      <c r="E170" s="78"/>
      <c r="F170" s="78"/>
      <c r="G170" s="78"/>
      <c r="H170" s="78"/>
      <c r="I170" s="78"/>
      <c r="J170" s="78"/>
      <c r="K170" s="78"/>
      <c r="L170" s="78"/>
      <c r="M170" s="78"/>
      <c r="N170" s="78"/>
      <c r="O170" s="78"/>
      <c r="P170" s="92" t="str">
        <f t="shared" si="13"/>
        <v/>
      </c>
      <c r="R170" s="95" t="str">
        <f t="shared" si="14"/>
        <v/>
      </c>
      <c r="S170" s="95" t="str">
        <f t="shared" si="10"/>
        <v>Abgänge</v>
      </c>
    </row>
    <row r="171" spans="1:19" x14ac:dyDescent="0.2">
      <c r="A171" s="319"/>
      <c r="B171" s="321" t="str">
        <f>IF(A171="","",IFERROR(VLOOKUP(A171,L!$M$11:$N$120,2,FALSE),"Eingabeart wurde geändert"))</f>
        <v/>
      </c>
      <c r="C171" s="73" t="s">
        <v>101</v>
      </c>
      <c r="D171" s="76"/>
      <c r="E171" s="76"/>
      <c r="F171" s="76"/>
      <c r="G171" s="76"/>
      <c r="H171" s="76"/>
      <c r="I171" s="76"/>
      <c r="J171" s="76"/>
      <c r="K171" s="76"/>
      <c r="L171" s="76"/>
      <c r="M171" s="76"/>
      <c r="N171" s="76"/>
      <c r="O171" s="76"/>
      <c r="P171" s="91" t="str">
        <f t="shared" si="13"/>
        <v/>
      </c>
      <c r="R171" s="95" t="str">
        <f t="shared" si="14"/>
        <v/>
      </c>
      <c r="S171" s="95" t="str">
        <f t="shared" si="10"/>
        <v>Zugänge</v>
      </c>
    </row>
    <row r="172" spans="1:19" x14ac:dyDescent="0.2">
      <c r="A172" s="320"/>
      <c r="B172" s="322"/>
      <c r="C172" s="74" t="s">
        <v>102</v>
      </c>
      <c r="D172" s="78"/>
      <c r="E172" s="78"/>
      <c r="F172" s="78"/>
      <c r="G172" s="78"/>
      <c r="H172" s="78"/>
      <c r="I172" s="78"/>
      <c r="J172" s="78"/>
      <c r="K172" s="78"/>
      <c r="L172" s="78"/>
      <c r="M172" s="78"/>
      <c r="N172" s="78"/>
      <c r="O172" s="78"/>
      <c r="P172" s="92" t="str">
        <f t="shared" si="13"/>
        <v/>
      </c>
      <c r="R172" s="95" t="str">
        <f t="shared" si="14"/>
        <v/>
      </c>
      <c r="S172" s="95" t="str">
        <f t="shared" si="10"/>
        <v>Abgänge</v>
      </c>
    </row>
    <row r="173" spans="1:19" x14ac:dyDescent="0.2">
      <c r="A173" s="319"/>
      <c r="B173" s="321" t="str">
        <f>IF(A173="","",IFERROR(VLOOKUP(A173,L!$M$11:$N$120,2,FALSE),"Eingabeart wurde geändert"))</f>
        <v/>
      </c>
      <c r="C173" s="73" t="s">
        <v>101</v>
      </c>
      <c r="D173" s="76"/>
      <c r="E173" s="76"/>
      <c r="F173" s="76"/>
      <c r="G173" s="76"/>
      <c r="H173" s="76"/>
      <c r="I173" s="76"/>
      <c r="J173" s="76"/>
      <c r="K173" s="76"/>
      <c r="L173" s="76"/>
      <c r="M173" s="76"/>
      <c r="N173" s="76"/>
      <c r="O173" s="76"/>
      <c r="P173" s="91" t="str">
        <f t="shared" si="13"/>
        <v/>
      </c>
      <c r="R173" s="95" t="str">
        <f t="shared" si="14"/>
        <v/>
      </c>
      <c r="S173" s="95" t="str">
        <f t="shared" si="10"/>
        <v>Zugänge</v>
      </c>
    </row>
    <row r="174" spans="1:19" x14ac:dyDescent="0.2">
      <c r="A174" s="320"/>
      <c r="B174" s="322"/>
      <c r="C174" s="74" t="s">
        <v>102</v>
      </c>
      <c r="D174" s="78"/>
      <c r="E174" s="78"/>
      <c r="F174" s="78"/>
      <c r="G174" s="78"/>
      <c r="H174" s="78"/>
      <c r="I174" s="78"/>
      <c r="J174" s="78"/>
      <c r="K174" s="78"/>
      <c r="L174" s="78"/>
      <c r="M174" s="78"/>
      <c r="N174" s="78"/>
      <c r="O174" s="78"/>
      <c r="P174" s="92" t="str">
        <f t="shared" si="13"/>
        <v/>
      </c>
      <c r="R174" s="95" t="str">
        <f t="shared" si="14"/>
        <v/>
      </c>
      <c r="S174" s="95" t="str">
        <f t="shared" si="10"/>
        <v>Abgänge</v>
      </c>
    </row>
    <row r="175" spans="1:19" x14ac:dyDescent="0.2">
      <c r="A175" s="319"/>
      <c r="B175" s="321" t="str">
        <f>IF(A175="","",IFERROR(VLOOKUP(A175,L!$M$11:$N$120,2,FALSE),"Eingabeart wurde geändert"))</f>
        <v/>
      </c>
      <c r="C175" s="73" t="s">
        <v>101</v>
      </c>
      <c r="D175" s="76"/>
      <c r="E175" s="76"/>
      <c r="F175" s="76"/>
      <c r="G175" s="76"/>
      <c r="H175" s="76"/>
      <c r="I175" s="76"/>
      <c r="J175" s="76"/>
      <c r="K175" s="76"/>
      <c r="L175" s="76"/>
      <c r="M175" s="76"/>
      <c r="N175" s="76"/>
      <c r="O175" s="76"/>
      <c r="P175" s="91" t="str">
        <f t="shared" si="13"/>
        <v/>
      </c>
      <c r="R175" s="95" t="str">
        <f t="shared" si="14"/>
        <v/>
      </c>
      <c r="S175" s="95" t="str">
        <f t="shared" si="10"/>
        <v>Zugänge</v>
      </c>
    </row>
    <row r="176" spans="1:19" x14ac:dyDescent="0.2">
      <c r="A176" s="320"/>
      <c r="B176" s="322"/>
      <c r="C176" s="74" t="s">
        <v>102</v>
      </c>
      <c r="D176" s="78"/>
      <c r="E176" s="78"/>
      <c r="F176" s="78"/>
      <c r="G176" s="78"/>
      <c r="H176" s="78"/>
      <c r="I176" s="78"/>
      <c r="J176" s="78"/>
      <c r="K176" s="78"/>
      <c r="L176" s="78"/>
      <c r="M176" s="78"/>
      <c r="N176" s="78"/>
      <c r="O176" s="78"/>
      <c r="P176" s="92" t="str">
        <f t="shared" si="13"/>
        <v/>
      </c>
      <c r="R176" s="95" t="str">
        <f t="shared" si="14"/>
        <v/>
      </c>
      <c r="S176" s="95" t="str">
        <f t="shared" si="10"/>
        <v>Abgänge</v>
      </c>
    </row>
    <row r="177" spans="1:19" x14ac:dyDescent="0.2">
      <c r="A177" s="319"/>
      <c r="B177" s="321" t="str">
        <f>IF(A177="","",IFERROR(VLOOKUP(A177,L!$M$11:$N$120,2,FALSE),"Eingabeart wurde geändert"))</f>
        <v/>
      </c>
      <c r="C177" s="73" t="s">
        <v>101</v>
      </c>
      <c r="D177" s="76"/>
      <c r="E177" s="76"/>
      <c r="F177" s="76"/>
      <c r="G177" s="76"/>
      <c r="H177" s="76"/>
      <c r="I177" s="76"/>
      <c r="J177" s="76"/>
      <c r="K177" s="76"/>
      <c r="L177" s="76"/>
      <c r="M177" s="76"/>
      <c r="N177" s="76"/>
      <c r="O177" s="76"/>
      <c r="P177" s="91" t="str">
        <f t="shared" ref="P177:P240" si="15">IF(SUM(D177:O177)&gt;0,SUM(D177:O177),"")</f>
        <v/>
      </c>
      <c r="R177" s="95" t="str">
        <f t="shared" si="14"/>
        <v/>
      </c>
      <c r="S177" s="95" t="str">
        <f t="shared" si="10"/>
        <v>Zugänge</v>
      </c>
    </row>
    <row r="178" spans="1:19" x14ac:dyDescent="0.2">
      <c r="A178" s="320"/>
      <c r="B178" s="322"/>
      <c r="C178" s="74" t="s">
        <v>102</v>
      </c>
      <c r="D178" s="78"/>
      <c r="E178" s="78"/>
      <c r="F178" s="78"/>
      <c r="G178" s="78"/>
      <c r="H178" s="78"/>
      <c r="I178" s="78"/>
      <c r="J178" s="78"/>
      <c r="K178" s="78"/>
      <c r="L178" s="78"/>
      <c r="M178" s="78"/>
      <c r="N178" s="78"/>
      <c r="O178" s="78"/>
      <c r="P178" s="92" t="str">
        <f t="shared" si="15"/>
        <v/>
      </c>
      <c r="R178" s="95" t="str">
        <f t="shared" si="14"/>
        <v/>
      </c>
      <c r="S178" s="95" t="str">
        <f t="shared" si="10"/>
        <v>Abgänge</v>
      </c>
    </row>
    <row r="179" spans="1:19" x14ac:dyDescent="0.2">
      <c r="A179" s="319"/>
      <c r="B179" s="321" t="str">
        <f>IF(A179="","",IFERROR(VLOOKUP(A179,L!$M$11:$N$120,2,FALSE),"Eingabeart wurde geändert"))</f>
        <v/>
      </c>
      <c r="C179" s="73" t="s">
        <v>101</v>
      </c>
      <c r="D179" s="76"/>
      <c r="E179" s="76"/>
      <c r="F179" s="76"/>
      <c r="G179" s="76"/>
      <c r="H179" s="76"/>
      <c r="I179" s="76"/>
      <c r="J179" s="76"/>
      <c r="K179" s="76"/>
      <c r="L179" s="76"/>
      <c r="M179" s="76"/>
      <c r="N179" s="76"/>
      <c r="O179" s="76"/>
      <c r="P179" s="91" t="str">
        <f t="shared" si="15"/>
        <v/>
      </c>
      <c r="R179" s="95" t="str">
        <f t="shared" si="14"/>
        <v/>
      </c>
      <c r="S179" s="95" t="str">
        <f t="shared" si="10"/>
        <v>Zugänge</v>
      </c>
    </row>
    <row r="180" spans="1:19" x14ac:dyDescent="0.2">
      <c r="A180" s="320"/>
      <c r="B180" s="322"/>
      <c r="C180" s="74" t="s">
        <v>102</v>
      </c>
      <c r="D180" s="78"/>
      <c r="E180" s="78"/>
      <c r="F180" s="78"/>
      <c r="G180" s="78"/>
      <c r="H180" s="78"/>
      <c r="I180" s="78"/>
      <c r="J180" s="78"/>
      <c r="K180" s="78"/>
      <c r="L180" s="78"/>
      <c r="M180" s="78"/>
      <c r="N180" s="78"/>
      <c r="O180" s="78"/>
      <c r="P180" s="92" t="str">
        <f t="shared" si="15"/>
        <v/>
      </c>
      <c r="R180" s="95" t="str">
        <f t="shared" si="14"/>
        <v/>
      </c>
      <c r="S180" s="95" t="str">
        <f t="shared" si="10"/>
        <v>Abgänge</v>
      </c>
    </row>
    <row r="181" spans="1:19" x14ac:dyDescent="0.2">
      <c r="A181" s="319"/>
      <c r="B181" s="321" t="str">
        <f>IF(A181="","",IFERROR(VLOOKUP(A181,L!$M$11:$N$120,2,FALSE),"Eingabeart wurde geändert"))</f>
        <v/>
      </c>
      <c r="C181" s="73" t="s">
        <v>101</v>
      </c>
      <c r="D181" s="76"/>
      <c r="E181" s="76"/>
      <c r="F181" s="76"/>
      <c r="G181" s="76"/>
      <c r="H181" s="76"/>
      <c r="I181" s="76"/>
      <c r="J181" s="76"/>
      <c r="K181" s="76"/>
      <c r="L181" s="76"/>
      <c r="M181" s="76"/>
      <c r="N181" s="76"/>
      <c r="O181" s="76"/>
      <c r="P181" s="91" t="str">
        <f t="shared" si="15"/>
        <v/>
      </c>
      <c r="R181" s="95" t="str">
        <f t="shared" si="14"/>
        <v/>
      </c>
      <c r="S181" s="95" t="str">
        <f t="shared" si="10"/>
        <v>Zugänge</v>
      </c>
    </row>
    <row r="182" spans="1:19" x14ac:dyDescent="0.2">
      <c r="A182" s="320"/>
      <c r="B182" s="322"/>
      <c r="C182" s="74" t="s">
        <v>102</v>
      </c>
      <c r="D182" s="78"/>
      <c r="E182" s="78"/>
      <c r="F182" s="78"/>
      <c r="G182" s="78"/>
      <c r="H182" s="78"/>
      <c r="I182" s="78"/>
      <c r="J182" s="78"/>
      <c r="K182" s="78"/>
      <c r="L182" s="78"/>
      <c r="M182" s="78"/>
      <c r="N182" s="78"/>
      <c r="O182" s="78"/>
      <c r="P182" s="92" t="str">
        <f t="shared" si="15"/>
        <v/>
      </c>
      <c r="R182" s="95" t="str">
        <f t="shared" si="14"/>
        <v/>
      </c>
      <c r="S182" s="95" t="str">
        <f t="shared" si="10"/>
        <v>Abgänge</v>
      </c>
    </row>
    <row r="183" spans="1:19" x14ac:dyDescent="0.2">
      <c r="A183" s="319"/>
      <c r="B183" s="321" t="str">
        <f>IF(A183="","",IFERROR(VLOOKUP(A183,L!$M$11:$N$120,2,FALSE),"Eingabeart wurde geändert"))</f>
        <v/>
      </c>
      <c r="C183" s="73" t="s">
        <v>101</v>
      </c>
      <c r="D183" s="76"/>
      <c r="E183" s="76"/>
      <c r="F183" s="76"/>
      <c r="G183" s="76"/>
      <c r="H183" s="76"/>
      <c r="I183" s="76"/>
      <c r="J183" s="76"/>
      <c r="K183" s="76"/>
      <c r="L183" s="76"/>
      <c r="M183" s="76"/>
      <c r="N183" s="76"/>
      <c r="O183" s="76"/>
      <c r="P183" s="91" t="str">
        <f t="shared" si="15"/>
        <v/>
      </c>
      <c r="R183" s="95" t="str">
        <f t="shared" si="14"/>
        <v/>
      </c>
      <c r="S183" s="95" t="str">
        <f t="shared" si="10"/>
        <v>Zugänge</v>
      </c>
    </row>
    <row r="184" spans="1:19" x14ac:dyDescent="0.2">
      <c r="A184" s="320"/>
      <c r="B184" s="322"/>
      <c r="C184" s="74" t="s">
        <v>102</v>
      </c>
      <c r="D184" s="78"/>
      <c r="E184" s="78"/>
      <c r="F184" s="78"/>
      <c r="G184" s="78"/>
      <c r="H184" s="78"/>
      <c r="I184" s="78"/>
      <c r="J184" s="78"/>
      <c r="K184" s="78"/>
      <c r="L184" s="78"/>
      <c r="M184" s="78"/>
      <c r="N184" s="78"/>
      <c r="O184" s="78"/>
      <c r="P184" s="92" t="str">
        <f t="shared" si="15"/>
        <v/>
      </c>
      <c r="R184" s="95" t="str">
        <f t="shared" si="14"/>
        <v/>
      </c>
      <c r="S184" s="95" t="str">
        <f t="shared" si="10"/>
        <v>Abgänge</v>
      </c>
    </row>
    <row r="185" spans="1:19" x14ac:dyDescent="0.2">
      <c r="A185" s="319"/>
      <c r="B185" s="321" t="str">
        <f>IF(A185="","",IFERROR(VLOOKUP(A185,L!$M$11:$N$120,2,FALSE),"Eingabeart wurde geändert"))</f>
        <v/>
      </c>
      <c r="C185" s="73" t="s">
        <v>101</v>
      </c>
      <c r="D185" s="76"/>
      <c r="E185" s="76"/>
      <c r="F185" s="76"/>
      <c r="G185" s="76"/>
      <c r="H185" s="76"/>
      <c r="I185" s="76"/>
      <c r="J185" s="76"/>
      <c r="K185" s="76"/>
      <c r="L185" s="76"/>
      <c r="M185" s="76"/>
      <c r="N185" s="76"/>
      <c r="O185" s="76"/>
      <c r="P185" s="91" t="str">
        <f t="shared" si="15"/>
        <v/>
      </c>
      <c r="R185" s="95" t="str">
        <f t="shared" si="14"/>
        <v/>
      </c>
      <c r="S185" s="95" t="str">
        <f t="shared" si="10"/>
        <v>Zugänge</v>
      </c>
    </row>
    <row r="186" spans="1:19" x14ac:dyDescent="0.2">
      <c r="A186" s="320"/>
      <c r="B186" s="322"/>
      <c r="C186" s="74" t="s">
        <v>102</v>
      </c>
      <c r="D186" s="78"/>
      <c r="E186" s="78"/>
      <c r="F186" s="78"/>
      <c r="G186" s="78"/>
      <c r="H186" s="78"/>
      <c r="I186" s="78"/>
      <c r="J186" s="78"/>
      <c r="K186" s="78"/>
      <c r="L186" s="78"/>
      <c r="M186" s="78"/>
      <c r="N186" s="78"/>
      <c r="O186" s="78"/>
      <c r="P186" s="92" t="str">
        <f t="shared" si="15"/>
        <v/>
      </c>
      <c r="R186" s="95" t="str">
        <f t="shared" si="14"/>
        <v/>
      </c>
      <c r="S186" s="95" t="str">
        <f t="shared" si="10"/>
        <v>Abgänge</v>
      </c>
    </row>
    <row r="187" spans="1:19" x14ac:dyDescent="0.2">
      <c r="A187" s="319"/>
      <c r="B187" s="321" t="str">
        <f>IF(A187="","",IFERROR(VLOOKUP(A187,L!$M$11:$N$120,2,FALSE),"Eingabeart wurde geändert"))</f>
        <v/>
      </c>
      <c r="C187" s="73" t="s">
        <v>101</v>
      </c>
      <c r="D187" s="76"/>
      <c r="E187" s="76"/>
      <c r="F187" s="76"/>
      <c r="G187" s="76"/>
      <c r="H187" s="76"/>
      <c r="I187" s="76"/>
      <c r="J187" s="76"/>
      <c r="K187" s="76"/>
      <c r="L187" s="76"/>
      <c r="M187" s="76"/>
      <c r="N187" s="76"/>
      <c r="O187" s="76"/>
      <c r="P187" s="91" t="str">
        <f t="shared" si="15"/>
        <v/>
      </c>
      <c r="R187" s="95" t="str">
        <f t="shared" si="14"/>
        <v/>
      </c>
      <c r="S187" s="95" t="str">
        <f t="shared" si="10"/>
        <v>Zugänge</v>
      </c>
    </row>
    <row r="188" spans="1:19" x14ac:dyDescent="0.2">
      <c r="A188" s="320"/>
      <c r="B188" s="322"/>
      <c r="C188" s="74" t="s">
        <v>102</v>
      </c>
      <c r="D188" s="78"/>
      <c r="E188" s="78"/>
      <c r="F188" s="78"/>
      <c r="G188" s="78"/>
      <c r="H188" s="78"/>
      <c r="I188" s="78"/>
      <c r="J188" s="78"/>
      <c r="K188" s="78"/>
      <c r="L188" s="78"/>
      <c r="M188" s="78"/>
      <c r="N188" s="78"/>
      <c r="O188" s="78"/>
      <c r="P188" s="92" t="str">
        <f t="shared" si="15"/>
        <v/>
      </c>
      <c r="R188" s="95" t="str">
        <f t="shared" si="14"/>
        <v/>
      </c>
      <c r="S188" s="95" t="str">
        <f t="shared" si="10"/>
        <v>Abgänge</v>
      </c>
    </row>
    <row r="189" spans="1:19" x14ac:dyDescent="0.2">
      <c r="A189" s="319"/>
      <c r="B189" s="321" t="str">
        <f>IF(A189="","",IFERROR(VLOOKUP(A189,L!$M$11:$N$120,2,FALSE),"Eingabeart wurde geändert"))</f>
        <v/>
      </c>
      <c r="C189" s="73" t="s">
        <v>101</v>
      </c>
      <c r="D189" s="76"/>
      <c r="E189" s="76"/>
      <c r="F189" s="76"/>
      <c r="G189" s="76"/>
      <c r="H189" s="76"/>
      <c r="I189" s="76"/>
      <c r="J189" s="76"/>
      <c r="K189" s="76"/>
      <c r="L189" s="76"/>
      <c r="M189" s="76"/>
      <c r="N189" s="76"/>
      <c r="O189" s="76"/>
      <c r="P189" s="91" t="str">
        <f t="shared" si="15"/>
        <v/>
      </c>
      <c r="R189" s="95" t="str">
        <f t="shared" si="14"/>
        <v/>
      </c>
      <c r="S189" s="95" t="str">
        <f t="shared" si="10"/>
        <v>Zugänge</v>
      </c>
    </row>
    <row r="190" spans="1:19" x14ac:dyDescent="0.2">
      <c r="A190" s="320"/>
      <c r="B190" s="322"/>
      <c r="C190" s="74" t="s">
        <v>102</v>
      </c>
      <c r="D190" s="78"/>
      <c r="E190" s="78"/>
      <c r="F190" s="78"/>
      <c r="G190" s="78"/>
      <c r="H190" s="78"/>
      <c r="I190" s="78"/>
      <c r="J190" s="78"/>
      <c r="K190" s="78"/>
      <c r="L190" s="78"/>
      <c r="M190" s="78"/>
      <c r="N190" s="78"/>
      <c r="O190" s="78"/>
      <c r="P190" s="92" t="str">
        <f t="shared" si="15"/>
        <v/>
      </c>
      <c r="R190" s="95" t="str">
        <f t="shared" si="14"/>
        <v/>
      </c>
      <c r="S190" s="95" t="str">
        <f t="shared" si="10"/>
        <v>Abgänge</v>
      </c>
    </row>
    <row r="191" spans="1:19" x14ac:dyDescent="0.2">
      <c r="A191" s="319"/>
      <c r="B191" s="321" t="str">
        <f>IF(A191="","",IFERROR(VLOOKUP(A191,L!$M$11:$N$120,2,FALSE),"Eingabeart wurde geändert"))</f>
        <v/>
      </c>
      <c r="C191" s="73" t="s">
        <v>101</v>
      </c>
      <c r="D191" s="76"/>
      <c r="E191" s="76"/>
      <c r="F191" s="76"/>
      <c r="G191" s="76"/>
      <c r="H191" s="76"/>
      <c r="I191" s="76"/>
      <c r="J191" s="76"/>
      <c r="K191" s="76"/>
      <c r="L191" s="76"/>
      <c r="M191" s="76"/>
      <c r="N191" s="76"/>
      <c r="O191" s="76"/>
      <c r="P191" s="91" t="str">
        <f t="shared" si="15"/>
        <v/>
      </c>
      <c r="R191" s="95" t="str">
        <f t="shared" si="14"/>
        <v/>
      </c>
      <c r="S191" s="95" t="str">
        <f t="shared" si="10"/>
        <v>Zugänge</v>
      </c>
    </row>
    <row r="192" spans="1:19" x14ac:dyDescent="0.2">
      <c r="A192" s="320"/>
      <c r="B192" s="322"/>
      <c r="C192" s="74" t="s">
        <v>102</v>
      </c>
      <c r="D192" s="78"/>
      <c r="E192" s="78"/>
      <c r="F192" s="78"/>
      <c r="G192" s="78"/>
      <c r="H192" s="78"/>
      <c r="I192" s="78"/>
      <c r="J192" s="78"/>
      <c r="K192" s="78"/>
      <c r="L192" s="78"/>
      <c r="M192" s="78"/>
      <c r="N192" s="78"/>
      <c r="O192" s="78"/>
      <c r="P192" s="92" t="str">
        <f t="shared" si="15"/>
        <v/>
      </c>
      <c r="R192" s="95" t="str">
        <f t="shared" si="14"/>
        <v/>
      </c>
      <c r="S192" s="95" t="str">
        <f t="shared" si="10"/>
        <v>Abgänge</v>
      </c>
    </row>
    <row r="193" spans="1:19" x14ac:dyDescent="0.2">
      <c r="A193" s="319"/>
      <c r="B193" s="321" t="str">
        <f>IF(A193="","",IFERROR(VLOOKUP(A193,L!$M$11:$N$120,2,FALSE),"Eingabeart wurde geändert"))</f>
        <v/>
      </c>
      <c r="C193" s="73" t="s">
        <v>101</v>
      </c>
      <c r="D193" s="76"/>
      <c r="E193" s="76"/>
      <c r="F193" s="76"/>
      <c r="G193" s="76"/>
      <c r="H193" s="76"/>
      <c r="I193" s="76"/>
      <c r="J193" s="76"/>
      <c r="K193" s="76"/>
      <c r="L193" s="76"/>
      <c r="M193" s="76"/>
      <c r="N193" s="76"/>
      <c r="O193" s="76"/>
      <c r="P193" s="91" t="str">
        <f t="shared" si="15"/>
        <v/>
      </c>
      <c r="R193" s="95" t="str">
        <f t="shared" si="14"/>
        <v/>
      </c>
      <c r="S193" s="95" t="str">
        <f t="shared" si="10"/>
        <v>Zugänge</v>
      </c>
    </row>
    <row r="194" spans="1:19" x14ac:dyDescent="0.2">
      <c r="A194" s="320"/>
      <c r="B194" s="322"/>
      <c r="C194" s="74" t="s">
        <v>102</v>
      </c>
      <c r="D194" s="78"/>
      <c r="E194" s="78"/>
      <c r="F194" s="78"/>
      <c r="G194" s="78"/>
      <c r="H194" s="78"/>
      <c r="I194" s="78"/>
      <c r="J194" s="78"/>
      <c r="K194" s="78"/>
      <c r="L194" s="78"/>
      <c r="M194" s="78"/>
      <c r="N194" s="78"/>
      <c r="O194" s="78"/>
      <c r="P194" s="92" t="str">
        <f t="shared" si="15"/>
        <v/>
      </c>
      <c r="R194" s="95" t="str">
        <f t="shared" si="14"/>
        <v/>
      </c>
      <c r="S194" s="95" t="str">
        <f t="shared" si="10"/>
        <v>Abgänge</v>
      </c>
    </row>
    <row r="195" spans="1:19" x14ac:dyDescent="0.2">
      <c r="A195" s="319"/>
      <c r="B195" s="321" t="str">
        <f>IF(A195="","",IFERROR(VLOOKUP(A195,L!$M$11:$N$120,2,FALSE),"Eingabeart wurde geändert"))</f>
        <v/>
      </c>
      <c r="C195" s="73" t="s">
        <v>101</v>
      </c>
      <c r="D195" s="76"/>
      <c r="E195" s="76"/>
      <c r="F195" s="76"/>
      <c r="G195" s="76"/>
      <c r="H195" s="76"/>
      <c r="I195" s="76"/>
      <c r="J195" s="76"/>
      <c r="K195" s="76"/>
      <c r="L195" s="76"/>
      <c r="M195" s="76"/>
      <c r="N195" s="76"/>
      <c r="O195" s="76"/>
      <c r="P195" s="91" t="str">
        <f t="shared" si="15"/>
        <v/>
      </c>
      <c r="R195" s="95" t="str">
        <f t="shared" si="14"/>
        <v/>
      </c>
      <c r="S195" s="95" t="str">
        <f t="shared" si="10"/>
        <v>Zugänge</v>
      </c>
    </row>
    <row r="196" spans="1:19" x14ac:dyDescent="0.2">
      <c r="A196" s="320"/>
      <c r="B196" s="322"/>
      <c r="C196" s="74" t="s">
        <v>102</v>
      </c>
      <c r="D196" s="78"/>
      <c r="E196" s="78"/>
      <c r="F196" s="78"/>
      <c r="G196" s="78"/>
      <c r="H196" s="78"/>
      <c r="I196" s="78"/>
      <c r="J196" s="78"/>
      <c r="K196" s="78"/>
      <c r="L196" s="78"/>
      <c r="M196" s="78"/>
      <c r="N196" s="78"/>
      <c r="O196" s="78"/>
      <c r="P196" s="92" t="str">
        <f t="shared" si="15"/>
        <v/>
      </c>
      <c r="R196" s="95" t="str">
        <f t="shared" si="14"/>
        <v/>
      </c>
      <c r="S196" s="95" t="str">
        <f t="shared" si="10"/>
        <v>Abgänge</v>
      </c>
    </row>
    <row r="197" spans="1:19" x14ac:dyDescent="0.2">
      <c r="A197" s="319"/>
      <c r="B197" s="321" t="str">
        <f>IF(A197="","",IFERROR(VLOOKUP(A197,L!$M$11:$N$120,2,FALSE),"Eingabeart wurde geändert"))</f>
        <v/>
      </c>
      <c r="C197" s="73" t="s">
        <v>101</v>
      </c>
      <c r="D197" s="76"/>
      <c r="E197" s="76"/>
      <c r="F197" s="76"/>
      <c r="G197" s="76"/>
      <c r="H197" s="76"/>
      <c r="I197" s="76"/>
      <c r="J197" s="76"/>
      <c r="K197" s="76"/>
      <c r="L197" s="76"/>
      <c r="M197" s="76"/>
      <c r="N197" s="76"/>
      <c r="O197" s="76"/>
      <c r="P197" s="91" t="str">
        <f t="shared" si="15"/>
        <v/>
      </c>
      <c r="R197" s="95" t="str">
        <f t="shared" si="14"/>
        <v/>
      </c>
      <c r="S197" s="95" t="str">
        <f t="shared" si="10"/>
        <v>Zugänge</v>
      </c>
    </row>
    <row r="198" spans="1:19" x14ac:dyDescent="0.2">
      <c r="A198" s="320"/>
      <c r="B198" s="322"/>
      <c r="C198" s="74" t="s">
        <v>102</v>
      </c>
      <c r="D198" s="78"/>
      <c r="E198" s="78"/>
      <c r="F198" s="78"/>
      <c r="G198" s="78"/>
      <c r="H198" s="78"/>
      <c r="I198" s="78"/>
      <c r="J198" s="78"/>
      <c r="K198" s="78"/>
      <c r="L198" s="78"/>
      <c r="M198" s="78"/>
      <c r="N198" s="78"/>
      <c r="O198" s="78"/>
      <c r="P198" s="92" t="str">
        <f t="shared" si="15"/>
        <v/>
      </c>
      <c r="R198" s="95" t="str">
        <f t="shared" si="14"/>
        <v/>
      </c>
      <c r="S198" s="95" t="str">
        <f t="shared" si="10"/>
        <v>Abgänge</v>
      </c>
    </row>
    <row r="199" spans="1:19" x14ac:dyDescent="0.2">
      <c r="A199" s="319"/>
      <c r="B199" s="321" t="str">
        <f>IF(A199="","",IFERROR(VLOOKUP(A199,L!$M$11:$N$120,2,FALSE),"Eingabeart wurde geändert"))</f>
        <v/>
      </c>
      <c r="C199" s="73" t="s">
        <v>101</v>
      </c>
      <c r="D199" s="76"/>
      <c r="E199" s="76"/>
      <c r="F199" s="76"/>
      <c r="G199" s="76"/>
      <c r="H199" s="76"/>
      <c r="I199" s="76"/>
      <c r="J199" s="76"/>
      <c r="K199" s="76"/>
      <c r="L199" s="76"/>
      <c r="M199" s="76"/>
      <c r="N199" s="76"/>
      <c r="O199" s="76"/>
      <c r="P199" s="91" t="str">
        <f t="shared" si="15"/>
        <v/>
      </c>
      <c r="R199" s="95" t="str">
        <f t="shared" si="14"/>
        <v/>
      </c>
      <c r="S199" s="95" t="str">
        <f t="shared" si="10"/>
        <v>Zugänge</v>
      </c>
    </row>
    <row r="200" spans="1:19" x14ac:dyDescent="0.2">
      <c r="A200" s="320"/>
      <c r="B200" s="322"/>
      <c r="C200" s="74" t="s">
        <v>102</v>
      </c>
      <c r="D200" s="78"/>
      <c r="E200" s="78"/>
      <c r="F200" s="78"/>
      <c r="G200" s="78"/>
      <c r="H200" s="78"/>
      <c r="I200" s="78"/>
      <c r="J200" s="78"/>
      <c r="K200" s="78"/>
      <c r="L200" s="78"/>
      <c r="M200" s="78"/>
      <c r="N200" s="78"/>
      <c r="O200" s="78"/>
      <c r="P200" s="92" t="str">
        <f t="shared" si="15"/>
        <v/>
      </c>
      <c r="R200" s="95" t="str">
        <f t="shared" si="14"/>
        <v/>
      </c>
      <c r="S200" s="95" t="str">
        <f t="shared" si="10"/>
        <v>Abgänge</v>
      </c>
    </row>
    <row r="201" spans="1:19" x14ac:dyDescent="0.2">
      <c r="A201" s="319"/>
      <c r="B201" s="321" t="str">
        <f>IF(A201="","",IFERROR(VLOOKUP(A201,L!$M$11:$N$120,2,FALSE),"Eingabeart wurde geändert"))</f>
        <v/>
      </c>
      <c r="C201" s="73" t="s">
        <v>101</v>
      </c>
      <c r="D201" s="76"/>
      <c r="E201" s="76"/>
      <c r="F201" s="76"/>
      <c r="G201" s="76"/>
      <c r="H201" s="76"/>
      <c r="I201" s="76"/>
      <c r="J201" s="76"/>
      <c r="K201" s="76"/>
      <c r="L201" s="76"/>
      <c r="M201" s="76"/>
      <c r="N201" s="76"/>
      <c r="O201" s="76"/>
      <c r="P201" s="91" t="str">
        <f t="shared" si="15"/>
        <v/>
      </c>
      <c r="R201" s="95" t="str">
        <f t="shared" si="14"/>
        <v/>
      </c>
      <c r="S201" s="95" t="str">
        <f t="shared" si="10"/>
        <v>Zugänge</v>
      </c>
    </row>
    <row r="202" spans="1:19" x14ac:dyDescent="0.2">
      <c r="A202" s="320"/>
      <c r="B202" s="322"/>
      <c r="C202" s="74" t="s">
        <v>102</v>
      </c>
      <c r="D202" s="78"/>
      <c r="E202" s="78"/>
      <c r="F202" s="78"/>
      <c r="G202" s="78"/>
      <c r="H202" s="78"/>
      <c r="I202" s="78"/>
      <c r="J202" s="78"/>
      <c r="K202" s="78"/>
      <c r="L202" s="78"/>
      <c r="M202" s="78"/>
      <c r="N202" s="78"/>
      <c r="O202" s="78"/>
      <c r="P202" s="92" t="str">
        <f t="shared" si="15"/>
        <v/>
      </c>
      <c r="R202" s="95" t="str">
        <f t="shared" si="14"/>
        <v/>
      </c>
      <c r="S202" s="95" t="str">
        <f t="shared" si="10"/>
        <v>Abgänge</v>
      </c>
    </row>
    <row r="203" spans="1:19" x14ac:dyDescent="0.2">
      <c r="A203" s="319"/>
      <c r="B203" s="321" t="str">
        <f>IF(A203="","",IFERROR(VLOOKUP(A203,L!$M$11:$N$120,2,FALSE),"Eingabeart wurde geändert"))</f>
        <v/>
      </c>
      <c r="C203" s="73" t="s">
        <v>101</v>
      </c>
      <c r="D203" s="76"/>
      <c r="E203" s="76"/>
      <c r="F203" s="76"/>
      <c r="G203" s="76"/>
      <c r="H203" s="76"/>
      <c r="I203" s="76"/>
      <c r="J203" s="76"/>
      <c r="K203" s="76"/>
      <c r="L203" s="76"/>
      <c r="M203" s="76"/>
      <c r="N203" s="76"/>
      <c r="O203" s="76"/>
      <c r="P203" s="91" t="str">
        <f t="shared" si="15"/>
        <v/>
      </c>
      <c r="R203" s="95" t="str">
        <f t="shared" si="14"/>
        <v/>
      </c>
      <c r="S203" s="95" t="str">
        <f t="shared" si="10"/>
        <v>Zugänge</v>
      </c>
    </row>
    <row r="204" spans="1:19" x14ac:dyDescent="0.2">
      <c r="A204" s="320"/>
      <c r="B204" s="322"/>
      <c r="C204" s="74" t="s">
        <v>102</v>
      </c>
      <c r="D204" s="78"/>
      <c r="E204" s="78"/>
      <c r="F204" s="78"/>
      <c r="G204" s="78"/>
      <c r="H204" s="78"/>
      <c r="I204" s="78"/>
      <c r="J204" s="78"/>
      <c r="K204" s="78"/>
      <c r="L204" s="78"/>
      <c r="M204" s="78"/>
      <c r="N204" s="78"/>
      <c r="O204" s="78"/>
      <c r="P204" s="92" t="str">
        <f t="shared" si="15"/>
        <v/>
      </c>
      <c r="R204" s="95" t="str">
        <f t="shared" si="14"/>
        <v/>
      </c>
      <c r="S204" s="95" t="str">
        <f t="shared" si="10"/>
        <v>Abgänge</v>
      </c>
    </row>
    <row r="205" spans="1:19" x14ac:dyDescent="0.2">
      <c r="A205" s="319"/>
      <c r="B205" s="321" t="str">
        <f>IF(A205="","",IFERROR(VLOOKUP(A205,L!$M$11:$N$120,2,FALSE),"Eingabeart wurde geändert"))</f>
        <v/>
      </c>
      <c r="C205" s="73" t="s">
        <v>101</v>
      </c>
      <c r="D205" s="76"/>
      <c r="E205" s="76"/>
      <c r="F205" s="76"/>
      <c r="G205" s="76"/>
      <c r="H205" s="76"/>
      <c r="I205" s="76"/>
      <c r="J205" s="76"/>
      <c r="K205" s="76"/>
      <c r="L205" s="76"/>
      <c r="M205" s="76"/>
      <c r="N205" s="76"/>
      <c r="O205" s="76"/>
      <c r="P205" s="91" t="str">
        <f t="shared" si="15"/>
        <v/>
      </c>
      <c r="R205" s="95" t="str">
        <f t="shared" si="14"/>
        <v/>
      </c>
      <c r="S205" s="95" t="str">
        <f t="shared" si="10"/>
        <v>Zugänge</v>
      </c>
    </row>
    <row r="206" spans="1:19" x14ac:dyDescent="0.2">
      <c r="A206" s="320"/>
      <c r="B206" s="322"/>
      <c r="C206" s="74" t="s">
        <v>102</v>
      </c>
      <c r="D206" s="78"/>
      <c r="E206" s="78"/>
      <c r="F206" s="78"/>
      <c r="G206" s="78"/>
      <c r="H206" s="78"/>
      <c r="I206" s="78"/>
      <c r="J206" s="78"/>
      <c r="K206" s="78"/>
      <c r="L206" s="78"/>
      <c r="M206" s="78"/>
      <c r="N206" s="78"/>
      <c r="O206" s="78"/>
      <c r="P206" s="92" t="str">
        <f t="shared" si="15"/>
        <v/>
      </c>
      <c r="R206" s="95" t="str">
        <f t="shared" si="14"/>
        <v/>
      </c>
      <c r="S206" s="95" t="str">
        <f t="shared" si="10"/>
        <v>Abgänge</v>
      </c>
    </row>
    <row r="207" spans="1:19" x14ac:dyDescent="0.2">
      <c r="A207" s="319"/>
      <c r="B207" s="321" t="str">
        <f>IF(A207="","",IFERROR(VLOOKUP(A207,L!$M$11:$N$120,2,FALSE),"Eingabeart wurde geändert"))</f>
        <v/>
      </c>
      <c r="C207" s="73" t="s">
        <v>101</v>
      </c>
      <c r="D207" s="76"/>
      <c r="E207" s="76"/>
      <c r="F207" s="76"/>
      <c r="G207" s="76"/>
      <c r="H207" s="76"/>
      <c r="I207" s="76"/>
      <c r="J207" s="76"/>
      <c r="K207" s="76"/>
      <c r="L207" s="76"/>
      <c r="M207" s="76"/>
      <c r="N207" s="76"/>
      <c r="O207" s="76"/>
      <c r="P207" s="91" t="str">
        <f t="shared" si="15"/>
        <v/>
      </c>
      <c r="R207" s="95" t="str">
        <f t="shared" si="14"/>
        <v/>
      </c>
      <c r="S207" s="95" t="str">
        <f t="shared" si="10"/>
        <v>Zugänge</v>
      </c>
    </row>
    <row r="208" spans="1:19" x14ac:dyDescent="0.2">
      <c r="A208" s="320"/>
      <c r="B208" s="322"/>
      <c r="C208" s="74" t="s">
        <v>102</v>
      </c>
      <c r="D208" s="78"/>
      <c r="E208" s="78"/>
      <c r="F208" s="78"/>
      <c r="G208" s="78"/>
      <c r="H208" s="78"/>
      <c r="I208" s="78"/>
      <c r="J208" s="78"/>
      <c r="K208" s="78"/>
      <c r="L208" s="78"/>
      <c r="M208" s="78"/>
      <c r="N208" s="78"/>
      <c r="O208" s="78"/>
      <c r="P208" s="92" t="str">
        <f t="shared" si="15"/>
        <v/>
      </c>
      <c r="R208" s="95" t="str">
        <f t="shared" si="14"/>
        <v/>
      </c>
      <c r="S208" s="95" t="str">
        <f t="shared" si="10"/>
        <v>Abgänge</v>
      </c>
    </row>
    <row r="209" spans="1:19" x14ac:dyDescent="0.2">
      <c r="A209" s="319"/>
      <c r="B209" s="321" t="str">
        <f>IF(A209="","",IFERROR(VLOOKUP(A209,L!$M$11:$N$120,2,FALSE),"Eingabeart wurde geändert"))</f>
        <v/>
      </c>
      <c r="C209" s="73" t="s">
        <v>101</v>
      </c>
      <c r="D209" s="76"/>
      <c r="E209" s="76"/>
      <c r="F209" s="76"/>
      <c r="G209" s="76"/>
      <c r="H209" s="76"/>
      <c r="I209" s="76"/>
      <c r="J209" s="76"/>
      <c r="K209" s="76"/>
      <c r="L209" s="76"/>
      <c r="M209" s="76"/>
      <c r="N209" s="76"/>
      <c r="O209" s="76"/>
      <c r="P209" s="91" t="str">
        <f t="shared" si="15"/>
        <v/>
      </c>
      <c r="R209" s="95" t="str">
        <f t="shared" si="14"/>
        <v/>
      </c>
      <c r="S209" s="95" t="str">
        <f t="shared" si="10"/>
        <v>Zugänge</v>
      </c>
    </row>
    <row r="210" spans="1:19" x14ac:dyDescent="0.2">
      <c r="A210" s="320"/>
      <c r="B210" s="322"/>
      <c r="C210" s="74" t="s">
        <v>102</v>
      </c>
      <c r="D210" s="78"/>
      <c r="E210" s="78"/>
      <c r="F210" s="78"/>
      <c r="G210" s="78"/>
      <c r="H210" s="78"/>
      <c r="I210" s="78"/>
      <c r="J210" s="78"/>
      <c r="K210" s="78"/>
      <c r="L210" s="78"/>
      <c r="M210" s="78"/>
      <c r="N210" s="78"/>
      <c r="O210" s="78"/>
      <c r="P210" s="92" t="str">
        <f t="shared" si="15"/>
        <v/>
      </c>
      <c r="R210" s="95" t="str">
        <f t="shared" si="14"/>
        <v/>
      </c>
      <c r="S210" s="95" t="str">
        <f t="shared" si="10"/>
        <v>Abgänge</v>
      </c>
    </row>
    <row r="211" spans="1:19" x14ac:dyDescent="0.2">
      <c r="A211" s="319"/>
      <c r="B211" s="321" t="str">
        <f>IF(A211="","",IFERROR(VLOOKUP(A211,L!$M$11:$N$120,2,FALSE),"Eingabeart wurde geändert"))</f>
        <v/>
      </c>
      <c r="C211" s="73" t="s">
        <v>101</v>
      </c>
      <c r="D211" s="76"/>
      <c r="E211" s="76"/>
      <c r="F211" s="76"/>
      <c r="G211" s="76"/>
      <c r="H211" s="76"/>
      <c r="I211" s="76"/>
      <c r="J211" s="76"/>
      <c r="K211" s="76"/>
      <c r="L211" s="76"/>
      <c r="M211" s="76"/>
      <c r="N211" s="76"/>
      <c r="O211" s="76"/>
      <c r="P211" s="91" t="str">
        <f t="shared" si="15"/>
        <v/>
      </c>
      <c r="R211" s="95" t="str">
        <f t="shared" si="14"/>
        <v/>
      </c>
      <c r="S211" s="95" t="str">
        <f t="shared" si="10"/>
        <v>Zugänge</v>
      </c>
    </row>
    <row r="212" spans="1:19" x14ac:dyDescent="0.2">
      <c r="A212" s="320"/>
      <c r="B212" s="322"/>
      <c r="C212" s="74" t="s">
        <v>102</v>
      </c>
      <c r="D212" s="78"/>
      <c r="E212" s="78"/>
      <c r="F212" s="78"/>
      <c r="G212" s="78"/>
      <c r="H212" s="78"/>
      <c r="I212" s="78"/>
      <c r="J212" s="78"/>
      <c r="K212" s="78"/>
      <c r="L212" s="78"/>
      <c r="M212" s="78"/>
      <c r="N212" s="78"/>
      <c r="O212" s="78"/>
      <c r="P212" s="92" t="str">
        <f t="shared" si="15"/>
        <v/>
      </c>
      <c r="R212" s="95" t="str">
        <f t="shared" si="14"/>
        <v/>
      </c>
      <c r="S212" s="95" t="str">
        <f t="shared" si="10"/>
        <v>Abgänge</v>
      </c>
    </row>
    <row r="213" spans="1:19" x14ac:dyDescent="0.2">
      <c r="A213" s="319"/>
      <c r="B213" s="321" t="str">
        <f>IF(A213="","",IFERROR(VLOOKUP(A213,L!$M$11:$N$120,2,FALSE),"Eingabeart wurde geändert"))</f>
        <v/>
      </c>
      <c r="C213" s="73" t="s">
        <v>101</v>
      </c>
      <c r="D213" s="76"/>
      <c r="E213" s="76"/>
      <c r="F213" s="76"/>
      <c r="G213" s="76"/>
      <c r="H213" s="76"/>
      <c r="I213" s="76"/>
      <c r="J213" s="76"/>
      <c r="K213" s="76"/>
      <c r="L213" s="76"/>
      <c r="M213" s="76"/>
      <c r="N213" s="76"/>
      <c r="O213" s="76"/>
      <c r="P213" s="91" t="str">
        <f t="shared" si="15"/>
        <v/>
      </c>
      <c r="R213" s="95" t="str">
        <f t="shared" si="14"/>
        <v/>
      </c>
      <c r="S213" s="95" t="str">
        <f t="shared" si="10"/>
        <v>Zugänge</v>
      </c>
    </row>
    <row r="214" spans="1:19" x14ac:dyDescent="0.2">
      <c r="A214" s="320"/>
      <c r="B214" s="322"/>
      <c r="C214" s="74" t="s">
        <v>102</v>
      </c>
      <c r="D214" s="78"/>
      <c r="E214" s="78"/>
      <c r="F214" s="78"/>
      <c r="G214" s="78"/>
      <c r="H214" s="78"/>
      <c r="I214" s="78"/>
      <c r="J214" s="78"/>
      <c r="K214" s="78"/>
      <c r="L214" s="78"/>
      <c r="M214" s="78"/>
      <c r="N214" s="78"/>
      <c r="O214" s="78"/>
      <c r="P214" s="92" t="str">
        <f t="shared" si="15"/>
        <v/>
      </c>
      <c r="R214" s="95" t="str">
        <f t="shared" si="14"/>
        <v/>
      </c>
      <c r="S214" s="95" t="str">
        <f t="shared" si="10"/>
        <v>Abgänge</v>
      </c>
    </row>
    <row r="215" spans="1:19" x14ac:dyDescent="0.2">
      <c r="A215" s="319"/>
      <c r="B215" s="321" t="str">
        <f>IF(A215="","",IFERROR(VLOOKUP(A215,L!$M$11:$N$120,2,FALSE),"Eingabeart wurde geändert"))</f>
        <v/>
      </c>
      <c r="C215" s="73" t="s">
        <v>101</v>
      </c>
      <c r="D215" s="76"/>
      <c r="E215" s="76"/>
      <c r="F215" s="76"/>
      <c r="G215" s="76"/>
      <c r="H215" s="76"/>
      <c r="I215" s="76"/>
      <c r="J215" s="76"/>
      <c r="K215" s="76"/>
      <c r="L215" s="76"/>
      <c r="M215" s="76"/>
      <c r="N215" s="76"/>
      <c r="O215" s="76"/>
      <c r="P215" s="91" t="str">
        <f t="shared" si="15"/>
        <v/>
      </c>
      <c r="R215" s="95" t="str">
        <f t="shared" si="14"/>
        <v/>
      </c>
      <c r="S215" s="95" t="str">
        <f t="shared" si="10"/>
        <v>Zugänge</v>
      </c>
    </row>
    <row r="216" spans="1:19" x14ac:dyDescent="0.2">
      <c r="A216" s="320"/>
      <c r="B216" s="322"/>
      <c r="C216" s="74" t="s">
        <v>102</v>
      </c>
      <c r="D216" s="78"/>
      <c r="E216" s="78"/>
      <c r="F216" s="78"/>
      <c r="G216" s="78"/>
      <c r="H216" s="78"/>
      <c r="I216" s="78"/>
      <c r="J216" s="78"/>
      <c r="K216" s="78"/>
      <c r="L216" s="78"/>
      <c r="M216" s="78"/>
      <c r="N216" s="78"/>
      <c r="O216" s="78"/>
      <c r="P216" s="92" t="str">
        <f t="shared" si="15"/>
        <v/>
      </c>
      <c r="R216" s="95" t="str">
        <f t="shared" si="14"/>
        <v/>
      </c>
      <c r="S216" s="95" t="str">
        <f t="shared" si="10"/>
        <v>Abgänge</v>
      </c>
    </row>
    <row r="217" spans="1:19" x14ac:dyDescent="0.2">
      <c r="A217" s="319"/>
      <c r="B217" s="321" t="str">
        <f>IF(A217="","",IFERROR(VLOOKUP(A217,L!$M$11:$N$120,2,FALSE),"Eingabeart wurde geändert"))</f>
        <v/>
      </c>
      <c r="C217" s="73" t="s">
        <v>101</v>
      </c>
      <c r="D217" s="76"/>
      <c r="E217" s="76"/>
      <c r="F217" s="76"/>
      <c r="G217" s="76"/>
      <c r="H217" s="76"/>
      <c r="I217" s="76"/>
      <c r="J217" s="76"/>
      <c r="K217" s="76"/>
      <c r="L217" s="76"/>
      <c r="M217" s="76"/>
      <c r="N217" s="76"/>
      <c r="O217" s="76"/>
      <c r="P217" s="91" t="str">
        <f t="shared" si="15"/>
        <v/>
      </c>
      <c r="R217" s="95" t="str">
        <f t="shared" si="14"/>
        <v/>
      </c>
      <c r="S217" s="95" t="str">
        <f t="shared" si="10"/>
        <v>Zugänge</v>
      </c>
    </row>
    <row r="218" spans="1:19" x14ac:dyDescent="0.2">
      <c r="A218" s="320"/>
      <c r="B218" s="322"/>
      <c r="C218" s="74" t="s">
        <v>102</v>
      </c>
      <c r="D218" s="78"/>
      <c r="E218" s="78"/>
      <c r="F218" s="78"/>
      <c r="G218" s="78"/>
      <c r="H218" s="78"/>
      <c r="I218" s="78"/>
      <c r="J218" s="78"/>
      <c r="K218" s="78"/>
      <c r="L218" s="78"/>
      <c r="M218" s="78"/>
      <c r="N218" s="78"/>
      <c r="O218" s="78"/>
      <c r="P218" s="92" t="str">
        <f t="shared" si="15"/>
        <v/>
      </c>
      <c r="R218" s="95" t="str">
        <f t="shared" si="14"/>
        <v/>
      </c>
      <c r="S218" s="95" t="str">
        <f t="shared" si="10"/>
        <v>Abgänge</v>
      </c>
    </row>
    <row r="219" spans="1:19" x14ac:dyDescent="0.2">
      <c r="A219" s="319"/>
      <c r="B219" s="321" t="str">
        <f>IF(A219="","",IFERROR(VLOOKUP(A219,L!$M$11:$N$120,2,FALSE),"Eingabeart wurde geändert"))</f>
        <v/>
      </c>
      <c r="C219" s="73" t="s">
        <v>101</v>
      </c>
      <c r="D219" s="76"/>
      <c r="E219" s="76"/>
      <c r="F219" s="76"/>
      <c r="G219" s="76"/>
      <c r="H219" s="76"/>
      <c r="I219" s="76"/>
      <c r="J219" s="76"/>
      <c r="K219" s="76"/>
      <c r="L219" s="76"/>
      <c r="M219" s="76"/>
      <c r="N219" s="76"/>
      <c r="O219" s="76"/>
      <c r="P219" s="91" t="str">
        <f t="shared" si="15"/>
        <v/>
      </c>
      <c r="R219" s="95" t="str">
        <f t="shared" si="14"/>
        <v/>
      </c>
      <c r="S219" s="95" t="str">
        <f t="shared" si="10"/>
        <v>Zugänge</v>
      </c>
    </row>
    <row r="220" spans="1:19" x14ac:dyDescent="0.2">
      <c r="A220" s="320"/>
      <c r="B220" s="322"/>
      <c r="C220" s="74" t="s">
        <v>102</v>
      </c>
      <c r="D220" s="78"/>
      <c r="E220" s="78"/>
      <c r="F220" s="78"/>
      <c r="G220" s="78"/>
      <c r="H220" s="78"/>
      <c r="I220" s="78"/>
      <c r="J220" s="78"/>
      <c r="K220" s="78"/>
      <c r="L220" s="78"/>
      <c r="M220" s="78"/>
      <c r="N220" s="78"/>
      <c r="O220" s="78"/>
      <c r="P220" s="92" t="str">
        <f t="shared" si="15"/>
        <v/>
      </c>
      <c r="R220" s="95" t="str">
        <f t="shared" si="14"/>
        <v/>
      </c>
      <c r="S220" s="95" t="str">
        <f t="shared" si="10"/>
        <v>Abgänge</v>
      </c>
    </row>
    <row r="221" spans="1:19" x14ac:dyDescent="0.2">
      <c r="A221" s="319"/>
      <c r="B221" s="321" t="str">
        <f>IF(A221="","",IFERROR(VLOOKUP(A221,L!$M$11:$N$120,2,FALSE),"Eingabeart wurde geändert"))</f>
        <v/>
      </c>
      <c r="C221" s="73" t="s">
        <v>101</v>
      </c>
      <c r="D221" s="76"/>
      <c r="E221" s="76"/>
      <c r="F221" s="76"/>
      <c r="G221" s="76"/>
      <c r="H221" s="76"/>
      <c r="I221" s="76"/>
      <c r="J221" s="76"/>
      <c r="K221" s="76"/>
      <c r="L221" s="76"/>
      <c r="M221" s="76"/>
      <c r="N221" s="76"/>
      <c r="O221" s="76"/>
      <c r="P221" s="91" t="str">
        <f t="shared" si="15"/>
        <v/>
      </c>
      <c r="R221" s="95" t="str">
        <f t="shared" si="14"/>
        <v/>
      </c>
      <c r="S221" s="95" t="str">
        <f t="shared" si="10"/>
        <v>Zugänge</v>
      </c>
    </row>
    <row r="222" spans="1:19" x14ac:dyDescent="0.2">
      <c r="A222" s="320"/>
      <c r="B222" s="322"/>
      <c r="C222" s="74" t="s">
        <v>102</v>
      </c>
      <c r="D222" s="78"/>
      <c r="E222" s="78"/>
      <c r="F222" s="78"/>
      <c r="G222" s="78"/>
      <c r="H222" s="78"/>
      <c r="I222" s="78"/>
      <c r="J222" s="78"/>
      <c r="K222" s="78"/>
      <c r="L222" s="78"/>
      <c r="M222" s="78"/>
      <c r="N222" s="78"/>
      <c r="O222" s="78"/>
      <c r="P222" s="92" t="str">
        <f t="shared" si="15"/>
        <v/>
      </c>
      <c r="R222" s="95" t="str">
        <f t="shared" si="14"/>
        <v/>
      </c>
      <c r="S222" s="95" t="str">
        <f t="shared" si="10"/>
        <v>Abgänge</v>
      </c>
    </row>
    <row r="223" spans="1:19" x14ac:dyDescent="0.2">
      <c r="A223" s="319"/>
      <c r="B223" s="321" t="str">
        <f>IF(A223="","",IFERROR(VLOOKUP(A223,L!$M$11:$N$120,2,FALSE),"Eingabeart wurde geändert"))</f>
        <v/>
      </c>
      <c r="C223" s="73" t="s">
        <v>101</v>
      </c>
      <c r="D223" s="76"/>
      <c r="E223" s="76"/>
      <c r="F223" s="76"/>
      <c r="G223" s="76"/>
      <c r="H223" s="76"/>
      <c r="I223" s="76"/>
      <c r="J223" s="76"/>
      <c r="K223" s="76"/>
      <c r="L223" s="76"/>
      <c r="M223" s="76"/>
      <c r="N223" s="76"/>
      <c r="O223" s="76"/>
      <c r="P223" s="91" t="str">
        <f t="shared" si="15"/>
        <v/>
      </c>
      <c r="R223" s="95" t="str">
        <f t="shared" si="14"/>
        <v/>
      </c>
      <c r="S223" s="95" t="str">
        <f t="shared" si="10"/>
        <v>Zugänge</v>
      </c>
    </row>
    <row r="224" spans="1:19" x14ac:dyDescent="0.2">
      <c r="A224" s="320"/>
      <c r="B224" s="322"/>
      <c r="C224" s="74" t="s">
        <v>102</v>
      </c>
      <c r="D224" s="78"/>
      <c r="E224" s="78"/>
      <c r="F224" s="78"/>
      <c r="G224" s="78"/>
      <c r="H224" s="78"/>
      <c r="I224" s="78"/>
      <c r="J224" s="78"/>
      <c r="K224" s="78"/>
      <c r="L224" s="78"/>
      <c r="M224" s="78"/>
      <c r="N224" s="78"/>
      <c r="O224" s="78"/>
      <c r="P224" s="92" t="str">
        <f t="shared" si="15"/>
        <v/>
      </c>
      <c r="R224" s="95" t="str">
        <f t="shared" si="14"/>
        <v/>
      </c>
      <c r="S224" s="95" t="str">
        <f t="shared" si="10"/>
        <v>Abgänge</v>
      </c>
    </row>
    <row r="225" spans="1:19" x14ac:dyDescent="0.2">
      <c r="A225" s="319"/>
      <c r="B225" s="321" t="str">
        <f>IF(A225="","",IFERROR(VLOOKUP(A225,L!$M$11:$N$120,2,FALSE),"Eingabeart wurde geändert"))</f>
        <v/>
      </c>
      <c r="C225" s="73" t="s">
        <v>101</v>
      </c>
      <c r="D225" s="76"/>
      <c r="E225" s="76"/>
      <c r="F225" s="76"/>
      <c r="G225" s="76"/>
      <c r="H225" s="76"/>
      <c r="I225" s="76"/>
      <c r="J225" s="76"/>
      <c r="K225" s="76"/>
      <c r="L225" s="76"/>
      <c r="M225" s="76"/>
      <c r="N225" s="76"/>
      <c r="O225" s="76"/>
      <c r="P225" s="91" t="str">
        <f t="shared" si="15"/>
        <v/>
      </c>
      <c r="R225" s="95" t="str">
        <f t="shared" si="14"/>
        <v/>
      </c>
      <c r="S225" s="95" t="str">
        <f t="shared" si="10"/>
        <v>Zugänge</v>
      </c>
    </row>
    <row r="226" spans="1:19" x14ac:dyDescent="0.2">
      <c r="A226" s="320"/>
      <c r="B226" s="322"/>
      <c r="C226" s="74" t="s">
        <v>102</v>
      </c>
      <c r="D226" s="78"/>
      <c r="E226" s="78"/>
      <c r="F226" s="78"/>
      <c r="G226" s="78"/>
      <c r="H226" s="78"/>
      <c r="I226" s="78"/>
      <c r="J226" s="78"/>
      <c r="K226" s="78"/>
      <c r="L226" s="78"/>
      <c r="M226" s="78"/>
      <c r="N226" s="78"/>
      <c r="O226" s="78"/>
      <c r="P226" s="92" t="str">
        <f t="shared" si="15"/>
        <v/>
      </c>
      <c r="R226" s="95" t="str">
        <f t="shared" si="14"/>
        <v/>
      </c>
      <c r="S226" s="95" t="str">
        <f t="shared" si="10"/>
        <v>Abgänge</v>
      </c>
    </row>
    <row r="227" spans="1:19" x14ac:dyDescent="0.2">
      <c r="A227" s="319"/>
      <c r="B227" s="321" t="str">
        <f>IF(A227="","",IFERROR(VLOOKUP(A227,L!$M$11:$N$120,2,FALSE),"Eingabeart wurde geändert"))</f>
        <v/>
      </c>
      <c r="C227" s="73" t="s">
        <v>101</v>
      </c>
      <c r="D227" s="76"/>
      <c r="E227" s="76"/>
      <c r="F227" s="76"/>
      <c r="G227" s="76"/>
      <c r="H227" s="76"/>
      <c r="I227" s="76"/>
      <c r="J227" s="76"/>
      <c r="K227" s="76"/>
      <c r="L227" s="76"/>
      <c r="M227" s="76"/>
      <c r="N227" s="76"/>
      <c r="O227" s="76"/>
      <c r="P227" s="91" t="str">
        <f t="shared" si="15"/>
        <v/>
      </c>
      <c r="R227" s="95" t="str">
        <f t="shared" ref="R227:R290" si="16">IF(AND(A226="",A227=""),"",IF(A227&lt;&gt;"",A227,A226))</f>
        <v/>
      </c>
      <c r="S227" s="95" t="str">
        <f t="shared" si="10"/>
        <v>Zugänge</v>
      </c>
    </row>
    <row r="228" spans="1:19" x14ac:dyDescent="0.2">
      <c r="A228" s="320"/>
      <c r="B228" s="322"/>
      <c r="C228" s="74" t="s">
        <v>102</v>
      </c>
      <c r="D228" s="78"/>
      <c r="E228" s="78"/>
      <c r="F228" s="78"/>
      <c r="G228" s="78"/>
      <c r="H228" s="78"/>
      <c r="I228" s="78"/>
      <c r="J228" s="78"/>
      <c r="K228" s="78"/>
      <c r="L228" s="78"/>
      <c r="M228" s="78"/>
      <c r="N228" s="78"/>
      <c r="O228" s="78"/>
      <c r="P228" s="92" t="str">
        <f t="shared" si="15"/>
        <v/>
      </c>
      <c r="R228" s="95" t="str">
        <f t="shared" si="16"/>
        <v/>
      </c>
      <c r="S228" s="95" t="str">
        <f t="shared" si="10"/>
        <v>Abgänge</v>
      </c>
    </row>
    <row r="229" spans="1:19" x14ac:dyDescent="0.2">
      <c r="A229" s="319"/>
      <c r="B229" s="321" t="str">
        <f>IF(A229="","",IFERROR(VLOOKUP(A229,L!$M$11:$N$120,2,FALSE),"Eingabeart wurde geändert"))</f>
        <v/>
      </c>
      <c r="C229" s="73" t="s">
        <v>101</v>
      </c>
      <c r="D229" s="76"/>
      <c r="E229" s="76"/>
      <c r="F229" s="76"/>
      <c r="G229" s="76"/>
      <c r="H229" s="76"/>
      <c r="I229" s="76"/>
      <c r="J229" s="76"/>
      <c r="K229" s="76"/>
      <c r="L229" s="76"/>
      <c r="M229" s="76"/>
      <c r="N229" s="76"/>
      <c r="O229" s="76"/>
      <c r="P229" s="91" t="str">
        <f t="shared" si="15"/>
        <v/>
      </c>
      <c r="R229" s="95" t="str">
        <f t="shared" si="16"/>
        <v/>
      </c>
      <c r="S229" s="95" t="str">
        <f t="shared" si="10"/>
        <v>Zugänge</v>
      </c>
    </row>
    <row r="230" spans="1:19" x14ac:dyDescent="0.2">
      <c r="A230" s="320"/>
      <c r="B230" s="322"/>
      <c r="C230" s="74" t="s">
        <v>102</v>
      </c>
      <c r="D230" s="78"/>
      <c r="E230" s="78"/>
      <c r="F230" s="78"/>
      <c r="G230" s="78"/>
      <c r="H230" s="78"/>
      <c r="I230" s="78"/>
      <c r="J230" s="78"/>
      <c r="K230" s="78"/>
      <c r="L230" s="78"/>
      <c r="M230" s="78"/>
      <c r="N230" s="78"/>
      <c r="O230" s="78"/>
      <c r="P230" s="92" t="str">
        <f t="shared" si="15"/>
        <v/>
      </c>
      <c r="R230" s="95" t="str">
        <f t="shared" si="16"/>
        <v/>
      </c>
      <c r="S230" s="95" t="str">
        <f t="shared" si="10"/>
        <v>Abgänge</v>
      </c>
    </row>
    <row r="231" spans="1:19" x14ac:dyDescent="0.2">
      <c r="A231" s="319"/>
      <c r="B231" s="321" t="str">
        <f>IF(A231="","",IFERROR(VLOOKUP(A231,L!$M$11:$N$120,2,FALSE),"Eingabeart wurde geändert"))</f>
        <v/>
      </c>
      <c r="C231" s="73" t="s">
        <v>101</v>
      </c>
      <c r="D231" s="76"/>
      <c r="E231" s="76"/>
      <c r="F231" s="76"/>
      <c r="G231" s="76"/>
      <c r="H231" s="76"/>
      <c r="I231" s="76"/>
      <c r="J231" s="76"/>
      <c r="K231" s="76"/>
      <c r="L231" s="76"/>
      <c r="M231" s="76"/>
      <c r="N231" s="76"/>
      <c r="O231" s="76"/>
      <c r="P231" s="91" t="str">
        <f t="shared" si="15"/>
        <v/>
      </c>
      <c r="R231" s="95" t="str">
        <f t="shared" si="16"/>
        <v/>
      </c>
      <c r="S231" s="95" t="str">
        <f t="shared" si="10"/>
        <v>Zugänge</v>
      </c>
    </row>
    <row r="232" spans="1:19" x14ac:dyDescent="0.2">
      <c r="A232" s="320"/>
      <c r="B232" s="322"/>
      <c r="C232" s="74" t="s">
        <v>102</v>
      </c>
      <c r="D232" s="78"/>
      <c r="E232" s="78"/>
      <c r="F232" s="78"/>
      <c r="G232" s="78"/>
      <c r="H232" s="78"/>
      <c r="I232" s="78"/>
      <c r="J232" s="78"/>
      <c r="K232" s="78"/>
      <c r="L232" s="78"/>
      <c r="M232" s="78"/>
      <c r="N232" s="78"/>
      <c r="O232" s="78"/>
      <c r="P232" s="92" t="str">
        <f t="shared" si="15"/>
        <v/>
      </c>
      <c r="R232" s="95" t="str">
        <f t="shared" si="16"/>
        <v/>
      </c>
      <c r="S232" s="95" t="str">
        <f t="shared" si="10"/>
        <v>Abgänge</v>
      </c>
    </row>
    <row r="233" spans="1:19" x14ac:dyDescent="0.2">
      <c r="A233" s="255"/>
      <c r="B233" s="257" t="str">
        <f>IF(A233="","",IFERROR(VLOOKUP(A233,L!$M$11:$N$120,2,FALSE),"Eingabeart wurde geändert"))</f>
        <v/>
      </c>
      <c r="C233" s="73" t="s">
        <v>101</v>
      </c>
      <c r="D233" s="76"/>
      <c r="E233" s="76"/>
      <c r="F233" s="76"/>
      <c r="G233" s="76"/>
      <c r="H233" s="76"/>
      <c r="I233" s="76"/>
      <c r="J233" s="76"/>
      <c r="K233" s="76"/>
      <c r="L233" s="76"/>
      <c r="M233" s="76"/>
      <c r="N233" s="76"/>
      <c r="O233" s="76"/>
      <c r="P233" s="91" t="str">
        <f t="shared" si="15"/>
        <v/>
      </c>
      <c r="R233" s="95" t="str">
        <f t="shared" si="16"/>
        <v/>
      </c>
      <c r="S233" s="95" t="str">
        <f t="shared" si="10"/>
        <v>Zugänge</v>
      </c>
    </row>
    <row r="234" spans="1:19" x14ac:dyDescent="0.2">
      <c r="A234" s="256"/>
      <c r="B234" s="258"/>
      <c r="C234" s="74" t="s">
        <v>102</v>
      </c>
      <c r="D234" s="78"/>
      <c r="E234" s="78"/>
      <c r="F234" s="78"/>
      <c r="G234" s="78"/>
      <c r="H234" s="78"/>
      <c r="I234" s="78"/>
      <c r="J234" s="78"/>
      <c r="K234" s="78"/>
      <c r="L234" s="78"/>
      <c r="M234" s="78"/>
      <c r="N234" s="78"/>
      <c r="O234" s="78"/>
      <c r="P234" s="92" t="str">
        <f t="shared" si="15"/>
        <v/>
      </c>
      <c r="R234" s="95" t="str">
        <f t="shared" si="16"/>
        <v/>
      </c>
      <c r="S234" s="95" t="str">
        <f t="shared" si="10"/>
        <v>Abgänge</v>
      </c>
    </row>
    <row r="235" spans="1:19" x14ac:dyDescent="0.2">
      <c r="A235" s="255"/>
      <c r="B235" s="257" t="str">
        <f>IF(A235="","",IFERROR(VLOOKUP(A235,L!$M$11:$N$120,2,FALSE),"Eingabeart wurde geändert"))</f>
        <v/>
      </c>
      <c r="C235" s="73" t="s">
        <v>101</v>
      </c>
      <c r="D235" s="76"/>
      <c r="E235" s="76"/>
      <c r="F235" s="76"/>
      <c r="G235" s="76"/>
      <c r="H235" s="76"/>
      <c r="I235" s="76"/>
      <c r="J235" s="76"/>
      <c r="K235" s="76"/>
      <c r="L235" s="76"/>
      <c r="M235" s="76"/>
      <c r="N235" s="76"/>
      <c r="O235" s="76"/>
      <c r="P235" s="91" t="str">
        <f t="shared" si="15"/>
        <v/>
      </c>
      <c r="R235" s="95" t="str">
        <f t="shared" si="16"/>
        <v/>
      </c>
      <c r="S235" s="95" t="str">
        <f t="shared" si="10"/>
        <v>Zugänge</v>
      </c>
    </row>
    <row r="236" spans="1:19" x14ac:dyDescent="0.2">
      <c r="A236" s="256"/>
      <c r="B236" s="258"/>
      <c r="C236" s="74" t="s">
        <v>102</v>
      </c>
      <c r="D236" s="78"/>
      <c r="E236" s="78"/>
      <c r="F236" s="78"/>
      <c r="G236" s="78"/>
      <c r="H236" s="78"/>
      <c r="I236" s="78"/>
      <c r="J236" s="78"/>
      <c r="K236" s="78"/>
      <c r="L236" s="78"/>
      <c r="M236" s="78"/>
      <c r="N236" s="78"/>
      <c r="O236" s="78"/>
      <c r="P236" s="92" t="str">
        <f t="shared" si="15"/>
        <v/>
      </c>
      <c r="R236" s="95" t="str">
        <f t="shared" si="16"/>
        <v/>
      </c>
      <c r="S236" s="95" t="str">
        <f t="shared" si="10"/>
        <v>Abgänge</v>
      </c>
    </row>
    <row r="237" spans="1:19" x14ac:dyDescent="0.2">
      <c r="A237" s="255"/>
      <c r="B237" s="257" t="str">
        <f>IF(A237="","",IFERROR(VLOOKUP(A237,L!$M$11:$N$120,2,FALSE),"Eingabeart wurde geändert"))</f>
        <v/>
      </c>
      <c r="C237" s="73" t="s">
        <v>101</v>
      </c>
      <c r="D237" s="76"/>
      <c r="E237" s="76"/>
      <c r="F237" s="76"/>
      <c r="G237" s="76"/>
      <c r="H237" s="76"/>
      <c r="I237" s="76"/>
      <c r="J237" s="76"/>
      <c r="K237" s="76"/>
      <c r="L237" s="76"/>
      <c r="M237" s="76"/>
      <c r="N237" s="76"/>
      <c r="O237" s="76"/>
      <c r="P237" s="91" t="str">
        <f t="shared" si="15"/>
        <v/>
      </c>
      <c r="R237" s="95" t="str">
        <f t="shared" si="16"/>
        <v/>
      </c>
      <c r="S237" s="95" t="str">
        <f t="shared" si="10"/>
        <v>Zugänge</v>
      </c>
    </row>
    <row r="238" spans="1:19" x14ac:dyDescent="0.2">
      <c r="A238" s="256"/>
      <c r="B238" s="258"/>
      <c r="C238" s="74" t="s">
        <v>102</v>
      </c>
      <c r="D238" s="78"/>
      <c r="E238" s="78"/>
      <c r="F238" s="78"/>
      <c r="G238" s="78"/>
      <c r="H238" s="78"/>
      <c r="I238" s="78"/>
      <c r="J238" s="78"/>
      <c r="K238" s="78"/>
      <c r="L238" s="78"/>
      <c r="M238" s="78"/>
      <c r="N238" s="78"/>
      <c r="O238" s="78"/>
      <c r="P238" s="92" t="str">
        <f t="shared" si="15"/>
        <v/>
      </c>
      <c r="R238" s="95" t="str">
        <f t="shared" si="16"/>
        <v/>
      </c>
      <c r="S238" s="95" t="str">
        <f t="shared" si="10"/>
        <v>Abgänge</v>
      </c>
    </row>
    <row r="239" spans="1:19" x14ac:dyDescent="0.2">
      <c r="A239" s="255"/>
      <c r="B239" s="257" t="str">
        <f>IF(A239="","",IFERROR(VLOOKUP(A239,L!$M$11:$N$120,2,FALSE),"Eingabeart wurde geändert"))</f>
        <v/>
      </c>
      <c r="C239" s="73" t="s">
        <v>101</v>
      </c>
      <c r="D239" s="76"/>
      <c r="E239" s="76"/>
      <c r="F239" s="76"/>
      <c r="G239" s="76"/>
      <c r="H239" s="76"/>
      <c r="I239" s="76"/>
      <c r="J239" s="76"/>
      <c r="K239" s="76"/>
      <c r="L239" s="76"/>
      <c r="M239" s="76"/>
      <c r="N239" s="76"/>
      <c r="O239" s="76"/>
      <c r="P239" s="91" t="str">
        <f t="shared" si="15"/>
        <v/>
      </c>
      <c r="R239" s="95" t="str">
        <f t="shared" si="16"/>
        <v/>
      </c>
      <c r="S239" s="95" t="str">
        <f t="shared" si="10"/>
        <v>Zugänge</v>
      </c>
    </row>
    <row r="240" spans="1:19" x14ac:dyDescent="0.2">
      <c r="A240" s="256"/>
      <c r="B240" s="258"/>
      <c r="C240" s="74" t="s">
        <v>102</v>
      </c>
      <c r="D240" s="78"/>
      <c r="E240" s="78"/>
      <c r="F240" s="78"/>
      <c r="G240" s="78"/>
      <c r="H240" s="78"/>
      <c r="I240" s="78"/>
      <c r="J240" s="78"/>
      <c r="K240" s="78"/>
      <c r="L240" s="78"/>
      <c r="M240" s="78"/>
      <c r="N240" s="78"/>
      <c r="O240" s="78"/>
      <c r="P240" s="92" t="str">
        <f t="shared" si="15"/>
        <v/>
      </c>
      <c r="R240" s="95" t="str">
        <f t="shared" si="16"/>
        <v/>
      </c>
      <c r="S240" s="95" t="str">
        <f t="shared" si="10"/>
        <v>Abgänge</v>
      </c>
    </row>
    <row r="241" spans="1:19" x14ac:dyDescent="0.2">
      <c r="A241" s="255"/>
      <c r="B241" s="257" t="str">
        <f>IF(A241="","",IFERROR(VLOOKUP(A241,L!$M$11:$N$120,2,FALSE),"Eingabeart wurde geändert"))</f>
        <v/>
      </c>
      <c r="C241" s="73" t="s">
        <v>101</v>
      </c>
      <c r="D241" s="76"/>
      <c r="E241" s="76"/>
      <c r="F241" s="76"/>
      <c r="G241" s="76"/>
      <c r="H241" s="76"/>
      <c r="I241" s="76"/>
      <c r="J241" s="76"/>
      <c r="K241" s="76"/>
      <c r="L241" s="76"/>
      <c r="M241" s="76"/>
      <c r="N241" s="76"/>
      <c r="O241" s="76"/>
      <c r="P241" s="91" t="str">
        <f t="shared" ref="P241:P272" si="17">IF(SUM(D241:O241)&gt;0,SUM(D241:O241),"")</f>
        <v/>
      </c>
      <c r="R241" s="95" t="str">
        <f t="shared" si="16"/>
        <v/>
      </c>
      <c r="S241" s="95" t="str">
        <f t="shared" si="10"/>
        <v>Zugänge</v>
      </c>
    </row>
    <row r="242" spans="1:19" x14ac:dyDescent="0.2">
      <c r="A242" s="256"/>
      <c r="B242" s="258"/>
      <c r="C242" s="74" t="s">
        <v>102</v>
      </c>
      <c r="D242" s="78"/>
      <c r="E242" s="78"/>
      <c r="F242" s="78"/>
      <c r="G242" s="78"/>
      <c r="H242" s="78"/>
      <c r="I242" s="78"/>
      <c r="J242" s="78"/>
      <c r="K242" s="78"/>
      <c r="L242" s="78"/>
      <c r="M242" s="78"/>
      <c r="N242" s="78"/>
      <c r="O242" s="78"/>
      <c r="P242" s="92" t="str">
        <f t="shared" si="17"/>
        <v/>
      </c>
      <c r="R242" s="95" t="str">
        <f t="shared" si="16"/>
        <v/>
      </c>
      <c r="S242" s="95" t="str">
        <f t="shared" si="10"/>
        <v>Abgänge</v>
      </c>
    </row>
    <row r="243" spans="1:19" x14ac:dyDescent="0.2">
      <c r="A243" s="255"/>
      <c r="B243" s="257" t="str">
        <f>IF(A243="","",IFERROR(VLOOKUP(A243,L!$M$11:$N$120,2,FALSE),"Eingabeart wurde geändert"))</f>
        <v/>
      </c>
      <c r="C243" s="73" t="s">
        <v>101</v>
      </c>
      <c r="D243" s="76"/>
      <c r="E243" s="76"/>
      <c r="F243" s="76"/>
      <c r="G243" s="76"/>
      <c r="H243" s="76"/>
      <c r="I243" s="76"/>
      <c r="J243" s="76"/>
      <c r="K243" s="76"/>
      <c r="L243" s="76"/>
      <c r="M243" s="76"/>
      <c r="N243" s="76"/>
      <c r="O243" s="76"/>
      <c r="P243" s="91" t="str">
        <f t="shared" si="17"/>
        <v/>
      </c>
      <c r="R243" s="95" t="str">
        <f t="shared" si="16"/>
        <v/>
      </c>
      <c r="S243" s="95" t="str">
        <f t="shared" si="10"/>
        <v>Zugänge</v>
      </c>
    </row>
    <row r="244" spans="1:19" x14ac:dyDescent="0.2">
      <c r="A244" s="256"/>
      <c r="B244" s="258"/>
      <c r="C244" s="74" t="s">
        <v>102</v>
      </c>
      <c r="D244" s="78"/>
      <c r="E244" s="78"/>
      <c r="F244" s="78"/>
      <c r="G244" s="78"/>
      <c r="H244" s="78"/>
      <c r="I244" s="78"/>
      <c r="J244" s="78"/>
      <c r="K244" s="78"/>
      <c r="L244" s="78"/>
      <c r="M244" s="78"/>
      <c r="N244" s="78"/>
      <c r="O244" s="78"/>
      <c r="P244" s="92" t="str">
        <f t="shared" si="17"/>
        <v/>
      </c>
      <c r="R244" s="95" t="str">
        <f t="shared" si="16"/>
        <v/>
      </c>
      <c r="S244" s="95" t="str">
        <f t="shared" si="10"/>
        <v>Abgänge</v>
      </c>
    </row>
    <row r="245" spans="1:19" x14ac:dyDescent="0.2">
      <c r="A245" s="319"/>
      <c r="B245" s="321" t="str">
        <f>IF(A245="","",IFERROR(VLOOKUP(A245,L!$M$11:$N$120,2,FALSE),"Eingabeart wurde geändert"))</f>
        <v/>
      </c>
      <c r="C245" s="73" t="s">
        <v>101</v>
      </c>
      <c r="D245" s="76"/>
      <c r="E245" s="76"/>
      <c r="F245" s="76"/>
      <c r="G245" s="76"/>
      <c r="H245" s="76"/>
      <c r="I245" s="76"/>
      <c r="J245" s="76"/>
      <c r="K245" s="76"/>
      <c r="L245" s="76"/>
      <c r="M245" s="76"/>
      <c r="N245" s="76"/>
      <c r="O245" s="76"/>
      <c r="P245" s="91" t="str">
        <f t="shared" si="17"/>
        <v/>
      </c>
      <c r="R245" s="95" t="str">
        <f t="shared" si="16"/>
        <v/>
      </c>
      <c r="S245" s="95" t="str">
        <f t="shared" si="10"/>
        <v>Zugänge</v>
      </c>
    </row>
    <row r="246" spans="1:19" x14ac:dyDescent="0.2">
      <c r="A246" s="320"/>
      <c r="B246" s="322"/>
      <c r="C246" s="74" t="s">
        <v>102</v>
      </c>
      <c r="D246" s="78"/>
      <c r="E246" s="78"/>
      <c r="F246" s="78"/>
      <c r="G246" s="78"/>
      <c r="H246" s="78"/>
      <c r="I246" s="78"/>
      <c r="J246" s="78"/>
      <c r="K246" s="78"/>
      <c r="L246" s="78"/>
      <c r="M246" s="78"/>
      <c r="N246" s="78"/>
      <c r="O246" s="78"/>
      <c r="P246" s="92" t="str">
        <f t="shared" si="17"/>
        <v/>
      </c>
      <c r="R246" s="95" t="str">
        <f t="shared" si="16"/>
        <v/>
      </c>
      <c r="S246" s="95" t="str">
        <f t="shared" si="10"/>
        <v>Abgänge</v>
      </c>
    </row>
    <row r="247" spans="1:19" x14ac:dyDescent="0.2">
      <c r="A247" s="319"/>
      <c r="B247" s="321" t="str">
        <f>IF(A247="","",IFERROR(VLOOKUP(A247,L!$M$11:$N$120,2,FALSE),"Eingabeart wurde geändert"))</f>
        <v/>
      </c>
      <c r="C247" s="73" t="s">
        <v>101</v>
      </c>
      <c r="D247" s="76"/>
      <c r="E247" s="76"/>
      <c r="F247" s="76"/>
      <c r="G247" s="76"/>
      <c r="H247" s="76"/>
      <c r="I247" s="76"/>
      <c r="J247" s="76"/>
      <c r="K247" s="76"/>
      <c r="L247" s="76"/>
      <c r="M247" s="76"/>
      <c r="N247" s="76"/>
      <c r="O247" s="76"/>
      <c r="P247" s="91" t="str">
        <f t="shared" si="17"/>
        <v/>
      </c>
      <c r="R247" s="95" t="str">
        <f t="shared" si="16"/>
        <v/>
      </c>
      <c r="S247" s="95" t="str">
        <f t="shared" si="10"/>
        <v>Zugänge</v>
      </c>
    </row>
    <row r="248" spans="1:19" x14ac:dyDescent="0.2">
      <c r="A248" s="320"/>
      <c r="B248" s="322"/>
      <c r="C248" s="74" t="s">
        <v>102</v>
      </c>
      <c r="D248" s="78"/>
      <c r="E248" s="78"/>
      <c r="F248" s="78"/>
      <c r="G248" s="78"/>
      <c r="H248" s="78"/>
      <c r="I248" s="78"/>
      <c r="J248" s="78"/>
      <c r="K248" s="78"/>
      <c r="L248" s="78"/>
      <c r="M248" s="78"/>
      <c r="N248" s="78"/>
      <c r="O248" s="78"/>
      <c r="P248" s="92" t="str">
        <f t="shared" si="17"/>
        <v/>
      </c>
      <c r="R248" s="95" t="str">
        <f t="shared" si="16"/>
        <v/>
      </c>
      <c r="S248" s="95" t="str">
        <f t="shared" si="10"/>
        <v>Abgänge</v>
      </c>
    </row>
    <row r="249" spans="1:19" x14ac:dyDescent="0.2">
      <c r="A249" s="319"/>
      <c r="B249" s="321" t="str">
        <f>IF(A249="","",IFERROR(VLOOKUP(A249,L!$M$11:$N$120,2,FALSE),"Eingabeart wurde geändert"))</f>
        <v/>
      </c>
      <c r="C249" s="73" t="s">
        <v>101</v>
      </c>
      <c r="D249" s="76"/>
      <c r="E249" s="76"/>
      <c r="F249" s="76"/>
      <c r="G249" s="76"/>
      <c r="H249" s="76"/>
      <c r="I249" s="76"/>
      <c r="J249" s="76"/>
      <c r="K249" s="76"/>
      <c r="L249" s="76"/>
      <c r="M249" s="76"/>
      <c r="N249" s="76"/>
      <c r="O249" s="76"/>
      <c r="P249" s="91" t="str">
        <f t="shared" si="17"/>
        <v/>
      </c>
      <c r="R249" s="95" t="str">
        <f t="shared" si="16"/>
        <v/>
      </c>
      <c r="S249" s="95" t="str">
        <f t="shared" si="10"/>
        <v>Zugänge</v>
      </c>
    </row>
    <row r="250" spans="1:19" x14ac:dyDescent="0.2">
      <c r="A250" s="320"/>
      <c r="B250" s="322"/>
      <c r="C250" s="74" t="s">
        <v>102</v>
      </c>
      <c r="D250" s="78"/>
      <c r="E250" s="78"/>
      <c r="F250" s="78"/>
      <c r="G250" s="78"/>
      <c r="H250" s="78"/>
      <c r="I250" s="78"/>
      <c r="J250" s="78"/>
      <c r="K250" s="78"/>
      <c r="L250" s="78"/>
      <c r="M250" s="78"/>
      <c r="N250" s="78"/>
      <c r="O250" s="78"/>
      <c r="P250" s="92" t="str">
        <f t="shared" si="17"/>
        <v/>
      </c>
      <c r="R250" s="95" t="str">
        <f t="shared" si="16"/>
        <v/>
      </c>
      <c r="S250" s="95" t="str">
        <f t="shared" si="10"/>
        <v>Abgänge</v>
      </c>
    </row>
    <row r="251" spans="1:19" x14ac:dyDescent="0.2">
      <c r="A251" s="319"/>
      <c r="B251" s="321" t="str">
        <f>IF(A251="","",IFERROR(VLOOKUP(A251,L!$M$11:$N$120,2,FALSE),"Eingabeart wurde geändert"))</f>
        <v/>
      </c>
      <c r="C251" s="73" t="s">
        <v>101</v>
      </c>
      <c r="D251" s="76"/>
      <c r="E251" s="76"/>
      <c r="F251" s="76"/>
      <c r="G251" s="76"/>
      <c r="H251" s="76"/>
      <c r="I251" s="76"/>
      <c r="J251" s="76"/>
      <c r="K251" s="76"/>
      <c r="L251" s="76"/>
      <c r="M251" s="76"/>
      <c r="N251" s="76"/>
      <c r="O251" s="76"/>
      <c r="P251" s="91" t="str">
        <f t="shared" si="17"/>
        <v/>
      </c>
      <c r="R251" s="95" t="str">
        <f t="shared" si="16"/>
        <v/>
      </c>
      <c r="S251" s="95" t="str">
        <f t="shared" si="10"/>
        <v>Zugänge</v>
      </c>
    </row>
    <row r="252" spans="1:19" x14ac:dyDescent="0.2">
      <c r="A252" s="320"/>
      <c r="B252" s="322"/>
      <c r="C252" s="74" t="s">
        <v>102</v>
      </c>
      <c r="D252" s="78"/>
      <c r="E252" s="78"/>
      <c r="F252" s="78"/>
      <c r="G252" s="78"/>
      <c r="H252" s="78"/>
      <c r="I252" s="78"/>
      <c r="J252" s="78"/>
      <c r="K252" s="78"/>
      <c r="L252" s="78"/>
      <c r="M252" s="78"/>
      <c r="N252" s="78"/>
      <c r="O252" s="78"/>
      <c r="P252" s="92" t="str">
        <f t="shared" si="17"/>
        <v/>
      </c>
      <c r="R252" s="95" t="str">
        <f t="shared" si="16"/>
        <v/>
      </c>
      <c r="S252" s="95" t="str">
        <f t="shared" si="10"/>
        <v>Abgänge</v>
      </c>
    </row>
    <row r="253" spans="1:19" x14ac:dyDescent="0.2">
      <c r="A253" s="319"/>
      <c r="B253" s="321" t="str">
        <f>IF(A253="","",IFERROR(VLOOKUP(A253,L!$M$11:$N$120,2,FALSE),"Eingabeart wurde geändert"))</f>
        <v/>
      </c>
      <c r="C253" s="73" t="s">
        <v>101</v>
      </c>
      <c r="D253" s="76"/>
      <c r="E253" s="76"/>
      <c r="F253" s="76"/>
      <c r="G253" s="76"/>
      <c r="H253" s="76"/>
      <c r="I253" s="76"/>
      <c r="J253" s="76"/>
      <c r="K253" s="76"/>
      <c r="L253" s="76"/>
      <c r="M253" s="76"/>
      <c r="N253" s="76"/>
      <c r="O253" s="76"/>
      <c r="P253" s="91" t="str">
        <f t="shared" si="17"/>
        <v/>
      </c>
      <c r="R253" s="95" t="str">
        <f t="shared" si="16"/>
        <v/>
      </c>
      <c r="S253" s="95" t="str">
        <f t="shared" si="10"/>
        <v>Zugänge</v>
      </c>
    </row>
    <row r="254" spans="1:19" x14ac:dyDescent="0.2">
      <c r="A254" s="320"/>
      <c r="B254" s="322"/>
      <c r="C254" s="74" t="s">
        <v>102</v>
      </c>
      <c r="D254" s="78"/>
      <c r="E254" s="78"/>
      <c r="F254" s="78"/>
      <c r="G254" s="78"/>
      <c r="H254" s="78"/>
      <c r="I254" s="78"/>
      <c r="J254" s="78"/>
      <c r="K254" s="78"/>
      <c r="L254" s="78"/>
      <c r="M254" s="78"/>
      <c r="N254" s="78"/>
      <c r="O254" s="78"/>
      <c r="P254" s="92" t="str">
        <f t="shared" si="17"/>
        <v/>
      </c>
      <c r="R254" s="95" t="str">
        <f t="shared" si="16"/>
        <v/>
      </c>
      <c r="S254" s="95" t="str">
        <f t="shared" si="10"/>
        <v>Abgänge</v>
      </c>
    </row>
    <row r="255" spans="1:19" x14ac:dyDescent="0.2">
      <c r="A255" s="319"/>
      <c r="B255" s="321" t="str">
        <f>IF(A255="","",IFERROR(VLOOKUP(A255,L!$M$11:$N$120,2,FALSE),"Eingabeart wurde geändert"))</f>
        <v/>
      </c>
      <c r="C255" s="73" t="s">
        <v>101</v>
      </c>
      <c r="D255" s="76"/>
      <c r="E255" s="76"/>
      <c r="F255" s="76"/>
      <c r="G255" s="76"/>
      <c r="H255" s="76"/>
      <c r="I255" s="76"/>
      <c r="J255" s="76"/>
      <c r="K255" s="76"/>
      <c r="L255" s="76"/>
      <c r="M255" s="76"/>
      <c r="N255" s="76"/>
      <c r="O255" s="76"/>
      <c r="P255" s="91" t="str">
        <f t="shared" si="17"/>
        <v/>
      </c>
      <c r="R255" s="95" t="str">
        <f t="shared" si="16"/>
        <v/>
      </c>
      <c r="S255" s="95" t="str">
        <f t="shared" si="10"/>
        <v>Zugänge</v>
      </c>
    </row>
    <row r="256" spans="1:19" x14ac:dyDescent="0.2">
      <c r="A256" s="320"/>
      <c r="B256" s="322"/>
      <c r="C256" s="74" t="s">
        <v>102</v>
      </c>
      <c r="D256" s="78"/>
      <c r="E256" s="78"/>
      <c r="F256" s="78"/>
      <c r="G256" s="78"/>
      <c r="H256" s="78"/>
      <c r="I256" s="78"/>
      <c r="J256" s="78"/>
      <c r="K256" s="78"/>
      <c r="L256" s="78"/>
      <c r="M256" s="78"/>
      <c r="N256" s="78"/>
      <c r="O256" s="78"/>
      <c r="P256" s="92" t="str">
        <f t="shared" si="17"/>
        <v/>
      </c>
      <c r="R256" s="95" t="str">
        <f t="shared" si="16"/>
        <v/>
      </c>
      <c r="S256" s="95" t="str">
        <f t="shared" si="10"/>
        <v>Abgänge</v>
      </c>
    </row>
    <row r="257" spans="1:19" x14ac:dyDescent="0.2">
      <c r="A257" s="319"/>
      <c r="B257" s="321" t="str">
        <f>IF(A257="","",IFERROR(VLOOKUP(A257,L!$M$11:$N$120,2,FALSE),"Eingabeart wurde geändert"))</f>
        <v/>
      </c>
      <c r="C257" s="73" t="s">
        <v>101</v>
      </c>
      <c r="D257" s="76"/>
      <c r="E257" s="76"/>
      <c r="F257" s="76"/>
      <c r="G257" s="76"/>
      <c r="H257" s="76"/>
      <c r="I257" s="76"/>
      <c r="J257" s="76"/>
      <c r="K257" s="76"/>
      <c r="L257" s="76"/>
      <c r="M257" s="76"/>
      <c r="N257" s="76"/>
      <c r="O257" s="76"/>
      <c r="P257" s="91" t="str">
        <f t="shared" si="17"/>
        <v/>
      </c>
      <c r="R257" s="95" t="str">
        <f t="shared" si="16"/>
        <v/>
      </c>
      <c r="S257" s="95" t="str">
        <f t="shared" si="10"/>
        <v>Zugänge</v>
      </c>
    </row>
    <row r="258" spans="1:19" x14ac:dyDescent="0.2">
      <c r="A258" s="320"/>
      <c r="B258" s="322"/>
      <c r="C258" s="74" t="s">
        <v>102</v>
      </c>
      <c r="D258" s="78"/>
      <c r="E258" s="78"/>
      <c r="F258" s="78"/>
      <c r="G258" s="78"/>
      <c r="H258" s="78"/>
      <c r="I258" s="78"/>
      <c r="J258" s="78"/>
      <c r="K258" s="78"/>
      <c r="L258" s="78"/>
      <c r="M258" s="78"/>
      <c r="N258" s="78"/>
      <c r="O258" s="78"/>
      <c r="P258" s="92" t="str">
        <f t="shared" si="17"/>
        <v/>
      </c>
      <c r="R258" s="95" t="str">
        <f t="shared" si="16"/>
        <v/>
      </c>
      <c r="S258" s="95" t="str">
        <f t="shared" si="10"/>
        <v>Abgänge</v>
      </c>
    </row>
    <row r="259" spans="1:19" x14ac:dyDescent="0.2">
      <c r="A259" s="319"/>
      <c r="B259" s="321" t="str">
        <f>IF(A259="","",IFERROR(VLOOKUP(A259,L!$M$11:$N$120,2,FALSE),"Eingabeart wurde geändert"))</f>
        <v/>
      </c>
      <c r="C259" s="73" t="s">
        <v>101</v>
      </c>
      <c r="D259" s="76"/>
      <c r="E259" s="76"/>
      <c r="F259" s="76"/>
      <c r="G259" s="76"/>
      <c r="H259" s="76"/>
      <c r="I259" s="76"/>
      <c r="J259" s="76"/>
      <c r="K259" s="76"/>
      <c r="L259" s="76"/>
      <c r="M259" s="76"/>
      <c r="N259" s="76"/>
      <c r="O259" s="76"/>
      <c r="P259" s="91" t="str">
        <f t="shared" si="17"/>
        <v/>
      </c>
      <c r="R259" s="95" t="str">
        <f t="shared" si="16"/>
        <v/>
      </c>
      <c r="S259" s="95" t="str">
        <f t="shared" si="10"/>
        <v>Zugänge</v>
      </c>
    </row>
    <row r="260" spans="1:19" x14ac:dyDescent="0.2">
      <c r="A260" s="320"/>
      <c r="B260" s="322"/>
      <c r="C260" s="74" t="s">
        <v>102</v>
      </c>
      <c r="D260" s="78"/>
      <c r="E260" s="78"/>
      <c r="F260" s="78"/>
      <c r="G260" s="78"/>
      <c r="H260" s="78"/>
      <c r="I260" s="78"/>
      <c r="J260" s="78"/>
      <c r="K260" s="78"/>
      <c r="L260" s="78"/>
      <c r="M260" s="78"/>
      <c r="N260" s="78"/>
      <c r="O260" s="78"/>
      <c r="P260" s="92" t="str">
        <f t="shared" si="17"/>
        <v/>
      </c>
      <c r="R260" s="95" t="str">
        <f t="shared" si="16"/>
        <v/>
      </c>
      <c r="S260" s="95" t="str">
        <f t="shared" si="10"/>
        <v>Abgänge</v>
      </c>
    </row>
    <row r="261" spans="1:19" x14ac:dyDescent="0.2">
      <c r="A261" s="319"/>
      <c r="B261" s="321" t="str">
        <f>IF(A261="","",IFERROR(VLOOKUP(A261,L!$M$11:$N$120,2,FALSE),"Eingabeart wurde geändert"))</f>
        <v/>
      </c>
      <c r="C261" s="73" t="s">
        <v>101</v>
      </c>
      <c r="D261" s="76"/>
      <c r="E261" s="76"/>
      <c r="F261" s="76"/>
      <c r="G261" s="76"/>
      <c r="H261" s="76"/>
      <c r="I261" s="76"/>
      <c r="J261" s="76"/>
      <c r="K261" s="76"/>
      <c r="L261" s="76"/>
      <c r="M261" s="76"/>
      <c r="N261" s="76"/>
      <c r="O261" s="76"/>
      <c r="P261" s="91" t="str">
        <f t="shared" si="17"/>
        <v/>
      </c>
      <c r="R261" s="95" t="str">
        <f t="shared" si="16"/>
        <v/>
      </c>
      <c r="S261" s="95" t="str">
        <f t="shared" si="10"/>
        <v>Zugänge</v>
      </c>
    </row>
    <row r="262" spans="1:19" x14ac:dyDescent="0.2">
      <c r="A262" s="320"/>
      <c r="B262" s="322"/>
      <c r="C262" s="74" t="s">
        <v>102</v>
      </c>
      <c r="D262" s="78"/>
      <c r="E262" s="78"/>
      <c r="F262" s="78"/>
      <c r="G262" s="78"/>
      <c r="H262" s="78"/>
      <c r="I262" s="78"/>
      <c r="J262" s="78"/>
      <c r="K262" s="78"/>
      <c r="L262" s="78"/>
      <c r="M262" s="78"/>
      <c r="N262" s="78"/>
      <c r="O262" s="78"/>
      <c r="P262" s="92" t="str">
        <f t="shared" si="17"/>
        <v/>
      </c>
      <c r="R262" s="95" t="str">
        <f t="shared" si="16"/>
        <v/>
      </c>
      <c r="S262" s="95" t="str">
        <f t="shared" si="10"/>
        <v>Abgänge</v>
      </c>
    </row>
    <row r="263" spans="1:19" x14ac:dyDescent="0.2">
      <c r="A263" s="319"/>
      <c r="B263" s="321" t="str">
        <f>IF(A263="","",IFERROR(VLOOKUP(A263,L!$M$11:$N$120,2,FALSE),"Eingabeart wurde geändert"))</f>
        <v/>
      </c>
      <c r="C263" s="73" t="s">
        <v>101</v>
      </c>
      <c r="D263" s="76"/>
      <c r="E263" s="76"/>
      <c r="F263" s="76"/>
      <c r="G263" s="76"/>
      <c r="H263" s="76"/>
      <c r="I263" s="76"/>
      <c r="J263" s="76"/>
      <c r="K263" s="76"/>
      <c r="L263" s="76"/>
      <c r="M263" s="76"/>
      <c r="N263" s="76"/>
      <c r="O263" s="76"/>
      <c r="P263" s="91" t="str">
        <f t="shared" si="17"/>
        <v/>
      </c>
      <c r="R263" s="95" t="str">
        <f t="shared" si="16"/>
        <v/>
      </c>
      <c r="S263" s="95" t="str">
        <f t="shared" si="10"/>
        <v>Zugänge</v>
      </c>
    </row>
    <row r="264" spans="1:19" x14ac:dyDescent="0.2">
      <c r="A264" s="320"/>
      <c r="B264" s="322"/>
      <c r="C264" s="74" t="s">
        <v>102</v>
      </c>
      <c r="D264" s="78"/>
      <c r="E264" s="78"/>
      <c r="F264" s="78"/>
      <c r="G264" s="78"/>
      <c r="H264" s="78"/>
      <c r="I264" s="78"/>
      <c r="J264" s="78"/>
      <c r="K264" s="78"/>
      <c r="L264" s="78"/>
      <c r="M264" s="78"/>
      <c r="N264" s="78"/>
      <c r="O264" s="78"/>
      <c r="P264" s="92" t="str">
        <f t="shared" si="17"/>
        <v/>
      </c>
      <c r="R264" s="95" t="str">
        <f t="shared" si="16"/>
        <v/>
      </c>
      <c r="S264" s="95" t="str">
        <f t="shared" si="10"/>
        <v>Abgänge</v>
      </c>
    </row>
    <row r="265" spans="1:19" x14ac:dyDescent="0.2">
      <c r="A265" s="319"/>
      <c r="B265" s="321" t="str">
        <f>IF(A265="","",IFERROR(VLOOKUP(A265,L!$M$11:$N$120,2,FALSE),"Eingabeart wurde geändert"))</f>
        <v/>
      </c>
      <c r="C265" s="73" t="s">
        <v>101</v>
      </c>
      <c r="D265" s="76"/>
      <c r="E265" s="76"/>
      <c r="F265" s="76"/>
      <c r="G265" s="76"/>
      <c r="H265" s="76"/>
      <c r="I265" s="76"/>
      <c r="J265" s="76"/>
      <c r="K265" s="76"/>
      <c r="L265" s="76"/>
      <c r="M265" s="76"/>
      <c r="N265" s="76"/>
      <c r="O265" s="76"/>
      <c r="P265" s="91" t="str">
        <f t="shared" si="17"/>
        <v/>
      </c>
      <c r="R265" s="95" t="str">
        <f t="shared" si="16"/>
        <v/>
      </c>
      <c r="S265" s="95" t="str">
        <f t="shared" si="10"/>
        <v>Zugänge</v>
      </c>
    </row>
    <row r="266" spans="1:19" x14ac:dyDescent="0.2">
      <c r="A266" s="320"/>
      <c r="B266" s="322"/>
      <c r="C266" s="74" t="s">
        <v>102</v>
      </c>
      <c r="D266" s="78"/>
      <c r="E266" s="78"/>
      <c r="F266" s="78"/>
      <c r="G266" s="78"/>
      <c r="H266" s="78"/>
      <c r="I266" s="78"/>
      <c r="J266" s="78"/>
      <c r="K266" s="78"/>
      <c r="L266" s="78"/>
      <c r="M266" s="78"/>
      <c r="N266" s="78"/>
      <c r="O266" s="78"/>
      <c r="P266" s="92" t="str">
        <f t="shared" si="17"/>
        <v/>
      </c>
      <c r="R266" s="95" t="str">
        <f t="shared" si="16"/>
        <v/>
      </c>
      <c r="S266" s="95" t="str">
        <f t="shared" si="10"/>
        <v>Abgänge</v>
      </c>
    </row>
    <row r="267" spans="1:19" x14ac:dyDescent="0.2">
      <c r="A267" s="319"/>
      <c r="B267" s="321" t="str">
        <f>IF(A267="","",IFERROR(VLOOKUP(A267,L!$M$11:$N$120,2,FALSE),"Eingabeart wurde geändert"))</f>
        <v/>
      </c>
      <c r="C267" s="73" t="s">
        <v>101</v>
      </c>
      <c r="D267" s="76"/>
      <c r="E267" s="76"/>
      <c r="F267" s="76"/>
      <c r="G267" s="76"/>
      <c r="H267" s="76"/>
      <c r="I267" s="76"/>
      <c r="J267" s="76"/>
      <c r="K267" s="76"/>
      <c r="L267" s="76"/>
      <c r="M267" s="76"/>
      <c r="N267" s="76"/>
      <c r="O267" s="76"/>
      <c r="P267" s="91" t="str">
        <f t="shared" si="17"/>
        <v/>
      </c>
      <c r="R267" s="95" t="str">
        <f t="shared" si="16"/>
        <v/>
      </c>
      <c r="S267" s="95" t="str">
        <f t="shared" si="10"/>
        <v>Zugänge</v>
      </c>
    </row>
    <row r="268" spans="1:19" x14ac:dyDescent="0.2">
      <c r="A268" s="320"/>
      <c r="B268" s="322"/>
      <c r="C268" s="74" t="s">
        <v>102</v>
      </c>
      <c r="D268" s="78"/>
      <c r="E268" s="78"/>
      <c r="F268" s="78"/>
      <c r="G268" s="78"/>
      <c r="H268" s="78"/>
      <c r="I268" s="78"/>
      <c r="J268" s="78"/>
      <c r="K268" s="78"/>
      <c r="L268" s="78"/>
      <c r="M268" s="78"/>
      <c r="N268" s="78"/>
      <c r="O268" s="78"/>
      <c r="P268" s="92" t="str">
        <f t="shared" si="17"/>
        <v/>
      </c>
      <c r="R268" s="95" t="str">
        <f t="shared" si="16"/>
        <v/>
      </c>
      <c r="S268" s="95" t="str">
        <f t="shared" si="10"/>
        <v>Abgänge</v>
      </c>
    </row>
    <row r="269" spans="1:19" x14ac:dyDescent="0.2">
      <c r="A269" s="319"/>
      <c r="B269" s="321" t="str">
        <f>IF(A269="","",IFERROR(VLOOKUP(A269,L!$M$11:$N$120,2,FALSE),"Eingabeart wurde geändert"))</f>
        <v/>
      </c>
      <c r="C269" s="73" t="s">
        <v>101</v>
      </c>
      <c r="D269" s="76"/>
      <c r="E269" s="76"/>
      <c r="F269" s="76"/>
      <c r="G269" s="76"/>
      <c r="H269" s="76"/>
      <c r="I269" s="76"/>
      <c r="J269" s="76"/>
      <c r="K269" s="76"/>
      <c r="L269" s="76"/>
      <c r="M269" s="76"/>
      <c r="N269" s="76"/>
      <c r="O269" s="76"/>
      <c r="P269" s="91" t="str">
        <f t="shared" si="17"/>
        <v/>
      </c>
      <c r="R269" s="95" t="str">
        <f t="shared" si="16"/>
        <v/>
      </c>
      <c r="S269" s="95" t="str">
        <f t="shared" si="10"/>
        <v>Zugänge</v>
      </c>
    </row>
    <row r="270" spans="1:19" x14ac:dyDescent="0.2">
      <c r="A270" s="320"/>
      <c r="B270" s="322"/>
      <c r="C270" s="74" t="s">
        <v>102</v>
      </c>
      <c r="D270" s="78"/>
      <c r="E270" s="78"/>
      <c r="F270" s="78"/>
      <c r="G270" s="78"/>
      <c r="H270" s="78"/>
      <c r="I270" s="78"/>
      <c r="J270" s="78"/>
      <c r="K270" s="78"/>
      <c r="L270" s="78"/>
      <c r="M270" s="78"/>
      <c r="N270" s="78"/>
      <c r="O270" s="78"/>
      <c r="P270" s="92" t="str">
        <f t="shared" si="17"/>
        <v/>
      </c>
      <c r="R270" s="95" t="str">
        <f t="shared" si="16"/>
        <v/>
      </c>
      <c r="S270" s="95" t="str">
        <f t="shared" si="10"/>
        <v>Abgänge</v>
      </c>
    </row>
    <row r="271" spans="1:19" x14ac:dyDescent="0.2">
      <c r="A271" s="319"/>
      <c r="B271" s="321" t="str">
        <f>IF(A271="","",IFERROR(VLOOKUP(A271,L!$M$11:$N$120,2,FALSE),"Eingabeart wurde geändert"))</f>
        <v/>
      </c>
      <c r="C271" s="73" t="s">
        <v>101</v>
      </c>
      <c r="D271" s="76"/>
      <c r="E271" s="76"/>
      <c r="F271" s="76"/>
      <c r="G271" s="76"/>
      <c r="H271" s="76"/>
      <c r="I271" s="76"/>
      <c r="J271" s="76"/>
      <c r="K271" s="76"/>
      <c r="L271" s="76"/>
      <c r="M271" s="76"/>
      <c r="N271" s="76"/>
      <c r="O271" s="76"/>
      <c r="P271" s="91" t="str">
        <f t="shared" si="17"/>
        <v/>
      </c>
      <c r="R271" s="95" t="str">
        <f t="shared" si="16"/>
        <v/>
      </c>
      <c r="S271" s="95" t="str">
        <f t="shared" si="10"/>
        <v>Zugänge</v>
      </c>
    </row>
    <row r="272" spans="1:19" x14ac:dyDescent="0.2">
      <c r="A272" s="320"/>
      <c r="B272" s="322"/>
      <c r="C272" s="74" t="s">
        <v>102</v>
      </c>
      <c r="D272" s="78"/>
      <c r="E272" s="78"/>
      <c r="F272" s="78"/>
      <c r="G272" s="78"/>
      <c r="H272" s="78"/>
      <c r="I272" s="78"/>
      <c r="J272" s="78"/>
      <c r="K272" s="78"/>
      <c r="L272" s="78"/>
      <c r="M272" s="78"/>
      <c r="N272" s="78"/>
      <c r="O272" s="78"/>
      <c r="P272" s="92" t="str">
        <f t="shared" si="17"/>
        <v/>
      </c>
      <c r="R272" s="95" t="str">
        <f t="shared" si="16"/>
        <v/>
      </c>
      <c r="S272" s="95" t="str">
        <f t="shared" si="10"/>
        <v>Abgänge</v>
      </c>
    </row>
    <row r="273" spans="1:19" x14ac:dyDescent="0.2">
      <c r="A273" s="319"/>
      <c r="B273" s="321" t="str">
        <f>IF(A273="","",IFERROR(VLOOKUP(A273,L!$M$11:$N$120,2,FALSE),"Eingabeart wurde geändert"))</f>
        <v/>
      </c>
      <c r="C273" s="73" t="s">
        <v>101</v>
      </c>
      <c r="D273" s="76"/>
      <c r="E273" s="76"/>
      <c r="F273" s="76"/>
      <c r="G273" s="76"/>
      <c r="H273" s="76"/>
      <c r="I273" s="76"/>
      <c r="J273" s="76"/>
      <c r="K273" s="76"/>
      <c r="L273" s="76"/>
      <c r="M273" s="76"/>
      <c r="N273" s="76"/>
      <c r="O273" s="76"/>
      <c r="P273" s="91" t="str">
        <f t="shared" si="11"/>
        <v/>
      </c>
      <c r="R273" s="95" t="str">
        <f t="shared" si="16"/>
        <v/>
      </c>
      <c r="S273" s="95" t="str">
        <f t="shared" si="10"/>
        <v>Zugänge</v>
      </c>
    </row>
    <row r="274" spans="1:19" x14ac:dyDescent="0.2">
      <c r="A274" s="320"/>
      <c r="B274" s="322"/>
      <c r="C274" s="74" t="s">
        <v>102</v>
      </c>
      <c r="D274" s="78"/>
      <c r="E274" s="78"/>
      <c r="F274" s="78"/>
      <c r="G274" s="78"/>
      <c r="H274" s="78"/>
      <c r="I274" s="78"/>
      <c r="J274" s="78"/>
      <c r="K274" s="78"/>
      <c r="L274" s="78"/>
      <c r="M274" s="78"/>
      <c r="N274" s="78"/>
      <c r="O274" s="78"/>
      <c r="P274" s="92" t="str">
        <f t="shared" si="11"/>
        <v/>
      </c>
      <c r="R274" s="95" t="str">
        <f t="shared" si="16"/>
        <v/>
      </c>
      <c r="S274" s="95" t="str">
        <f t="shared" si="10"/>
        <v>Abgänge</v>
      </c>
    </row>
    <row r="275" spans="1:19" x14ac:dyDescent="0.2">
      <c r="A275" s="319"/>
      <c r="B275" s="321" t="str">
        <f>IF(A275="","",IFERROR(VLOOKUP(A275,L!$M$11:$N$120,2,FALSE),"Eingabeart wurde geändert"))</f>
        <v/>
      </c>
      <c r="C275" s="73" t="s">
        <v>101</v>
      </c>
      <c r="D275" s="76"/>
      <c r="E275" s="76"/>
      <c r="F275" s="76"/>
      <c r="G275" s="76"/>
      <c r="H275" s="76"/>
      <c r="I275" s="76"/>
      <c r="J275" s="76"/>
      <c r="K275" s="76"/>
      <c r="L275" s="76"/>
      <c r="M275" s="76"/>
      <c r="N275" s="76"/>
      <c r="O275" s="76"/>
      <c r="P275" s="91" t="str">
        <f t="shared" si="11"/>
        <v/>
      </c>
      <c r="R275" s="95" t="str">
        <f t="shared" si="16"/>
        <v/>
      </c>
      <c r="S275" s="95" t="str">
        <f t="shared" si="10"/>
        <v>Zugänge</v>
      </c>
    </row>
    <row r="276" spans="1:19" x14ac:dyDescent="0.2">
      <c r="A276" s="320"/>
      <c r="B276" s="322"/>
      <c r="C276" s="74" t="s">
        <v>102</v>
      </c>
      <c r="D276" s="78"/>
      <c r="E276" s="78"/>
      <c r="F276" s="78"/>
      <c r="G276" s="78"/>
      <c r="H276" s="78"/>
      <c r="I276" s="78"/>
      <c r="J276" s="78"/>
      <c r="K276" s="78"/>
      <c r="L276" s="78"/>
      <c r="M276" s="78"/>
      <c r="N276" s="78"/>
      <c r="O276" s="78"/>
      <c r="P276" s="92" t="str">
        <f t="shared" si="11"/>
        <v/>
      </c>
      <c r="R276" s="95" t="str">
        <f t="shared" si="16"/>
        <v/>
      </c>
      <c r="S276" s="95" t="str">
        <f t="shared" si="10"/>
        <v>Abgänge</v>
      </c>
    </row>
    <row r="277" spans="1:19" x14ac:dyDescent="0.2">
      <c r="A277" s="319"/>
      <c r="B277" s="321" t="str">
        <f>IF(A277="","",IFERROR(VLOOKUP(A277,L!$M$11:$N$120,2,FALSE),"Eingabeart wurde geändert"))</f>
        <v/>
      </c>
      <c r="C277" s="73" t="s">
        <v>101</v>
      </c>
      <c r="D277" s="76"/>
      <c r="E277" s="76"/>
      <c r="F277" s="76"/>
      <c r="G277" s="76"/>
      <c r="H277" s="76"/>
      <c r="I277" s="76"/>
      <c r="J277" s="76"/>
      <c r="K277" s="76"/>
      <c r="L277" s="76"/>
      <c r="M277" s="76"/>
      <c r="N277" s="76"/>
      <c r="O277" s="76"/>
      <c r="P277" s="91" t="str">
        <f t="shared" si="11"/>
        <v/>
      </c>
      <c r="R277" s="95" t="str">
        <f t="shared" si="16"/>
        <v/>
      </c>
      <c r="S277" s="95" t="str">
        <f t="shared" ref="S277:S300" si="18">R277&amp;C277</f>
        <v>Zugänge</v>
      </c>
    </row>
    <row r="278" spans="1:19" x14ac:dyDescent="0.2">
      <c r="A278" s="320"/>
      <c r="B278" s="322"/>
      <c r="C278" s="74" t="s">
        <v>102</v>
      </c>
      <c r="D278" s="78"/>
      <c r="E278" s="78"/>
      <c r="F278" s="78"/>
      <c r="G278" s="78"/>
      <c r="H278" s="78"/>
      <c r="I278" s="78"/>
      <c r="J278" s="78"/>
      <c r="K278" s="78"/>
      <c r="L278" s="78"/>
      <c r="M278" s="78"/>
      <c r="N278" s="78"/>
      <c r="O278" s="78"/>
      <c r="P278" s="92" t="str">
        <f t="shared" si="11"/>
        <v/>
      </c>
      <c r="R278" s="95" t="str">
        <f t="shared" si="16"/>
        <v/>
      </c>
      <c r="S278" s="95" t="str">
        <f t="shared" si="18"/>
        <v>Abgänge</v>
      </c>
    </row>
    <row r="279" spans="1:19" x14ac:dyDescent="0.2">
      <c r="A279" s="319"/>
      <c r="B279" s="321" t="str">
        <f>IF(A279="","",IFERROR(VLOOKUP(A279,L!$M$11:$N$120,2,FALSE),"Eingabeart wurde geändert"))</f>
        <v/>
      </c>
      <c r="C279" s="73" t="s">
        <v>101</v>
      </c>
      <c r="D279" s="76"/>
      <c r="E279" s="76"/>
      <c r="F279" s="76"/>
      <c r="G279" s="76"/>
      <c r="H279" s="76"/>
      <c r="I279" s="76"/>
      <c r="J279" s="76"/>
      <c r="K279" s="76"/>
      <c r="L279" s="76"/>
      <c r="M279" s="76"/>
      <c r="N279" s="76"/>
      <c r="O279" s="76"/>
      <c r="P279" s="91" t="str">
        <f t="shared" si="11"/>
        <v/>
      </c>
      <c r="R279" s="95" t="str">
        <f t="shared" si="16"/>
        <v/>
      </c>
      <c r="S279" s="95" t="str">
        <f t="shared" si="18"/>
        <v>Zugänge</v>
      </c>
    </row>
    <row r="280" spans="1:19" x14ac:dyDescent="0.2">
      <c r="A280" s="320"/>
      <c r="B280" s="322"/>
      <c r="C280" s="74" t="s">
        <v>102</v>
      </c>
      <c r="D280" s="78"/>
      <c r="E280" s="78"/>
      <c r="F280" s="78"/>
      <c r="G280" s="78"/>
      <c r="H280" s="78"/>
      <c r="I280" s="78"/>
      <c r="J280" s="78"/>
      <c r="K280" s="78"/>
      <c r="L280" s="78"/>
      <c r="M280" s="78"/>
      <c r="N280" s="78"/>
      <c r="O280" s="78"/>
      <c r="P280" s="92" t="str">
        <f t="shared" si="11"/>
        <v/>
      </c>
      <c r="R280" s="95" t="str">
        <f t="shared" si="16"/>
        <v/>
      </c>
      <c r="S280" s="95" t="str">
        <f t="shared" si="18"/>
        <v>Abgänge</v>
      </c>
    </row>
    <row r="281" spans="1:19" x14ac:dyDescent="0.2">
      <c r="A281" s="319"/>
      <c r="B281" s="321" t="str">
        <f>IF(A281="","",IFERROR(VLOOKUP(A281,L!$M$11:$N$120,2,FALSE),"Eingabeart wurde geändert"))</f>
        <v/>
      </c>
      <c r="C281" s="73" t="s">
        <v>101</v>
      </c>
      <c r="D281" s="76"/>
      <c r="E281" s="76"/>
      <c r="F281" s="76"/>
      <c r="G281" s="76"/>
      <c r="H281" s="76"/>
      <c r="I281" s="76"/>
      <c r="J281" s="76"/>
      <c r="K281" s="76"/>
      <c r="L281" s="76"/>
      <c r="M281" s="76"/>
      <c r="N281" s="76"/>
      <c r="O281" s="76"/>
      <c r="P281" s="91" t="str">
        <f t="shared" si="11"/>
        <v/>
      </c>
      <c r="R281" s="95" t="str">
        <f t="shared" si="16"/>
        <v/>
      </c>
      <c r="S281" s="95" t="str">
        <f t="shared" si="18"/>
        <v>Zugänge</v>
      </c>
    </row>
    <row r="282" spans="1:19" x14ac:dyDescent="0.2">
      <c r="A282" s="320"/>
      <c r="B282" s="322"/>
      <c r="C282" s="74" t="s">
        <v>102</v>
      </c>
      <c r="D282" s="78"/>
      <c r="E282" s="78"/>
      <c r="F282" s="78"/>
      <c r="G282" s="78"/>
      <c r="H282" s="78"/>
      <c r="I282" s="78"/>
      <c r="J282" s="78"/>
      <c r="K282" s="78"/>
      <c r="L282" s="78"/>
      <c r="M282" s="78"/>
      <c r="N282" s="78"/>
      <c r="O282" s="78"/>
      <c r="P282" s="92" t="str">
        <f t="shared" si="11"/>
        <v/>
      </c>
      <c r="R282" s="95" t="str">
        <f t="shared" si="16"/>
        <v/>
      </c>
      <c r="S282" s="95" t="str">
        <f t="shared" si="18"/>
        <v>Abgänge</v>
      </c>
    </row>
    <row r="283" spans="1:19" x14ac:dyDescent="0.2">
      <c r="A283" s="319"/>
      <c r="B283" s="321" t="str">
        <f>IF(A283="","",IFERROR(VLOOKUP(A283,L!$M$11:$N$120,2,FALSE),"Eingabeart wurde geändert"))</f>
        <v/>
      </c>
      <c r="C283" s="73" t="s">
        <v>101</v>
      </c>
      <c r="D283" s="76"/>
      <c r="E283" s="76"/>
      <c r="F283" s="76"/>
      <c r="G283" s="76"/>
      <c r="H283" s="76"/>
      <c r="I283" s="76"/>
      <c r="J283" s="76"/>
      <c r="K283" s="76"/>
      <c r="L283" s="76"/>
      <c r="M283" s="76"/>
      <c r="N283" s="76"/>
      <c r="O283" s="76"/>
      <c r="P283" s="91" t="str">
        <f t="shared" si="11"/>
        <v/>
      </c>
      <c r="R283" s="95" t="str">
        <f t="shared" si="16"/>
        <v/>
      </c>
      <c r="S283" s="95" t="str">
        <f t="shared" si="18"/>
        <v>Zugänge</v>
      </c>
    </row>
    <row r="284" spans="1:19" x14ac:dyDescent="0.2">
      <c r="A284" s="320"/>
      <c r="B284" s="322"/>
      <c r="C284" s="74" t="s">
        <v>102</v>
      </c>
      <c r="D284" s="78"/>
      <c r="E284" s="78"/>
      <c r="F284" s="78"/>
      <c r="G284" s="78"/>
      <c r="H284" s="78"/>
      <c r="I284" s="78"/>
      <c r="J284" s="78"/>
      <c r="K284" s="78"/>
      <c r="L284" s="78"/>
      <c r="M284" s="78"/>
      <c r="N284" s="78"/>
      <c r="O284" s="78"/>
      <c r="P284" s="92" t="str">
        <f t="shared" si="11"/>
        <v/>
      </c>
      <c r="R284" s="95" t="str">
        <f t="shared" si="16"/>
        <v/>
      </c>
      <c r="S284" s="95" t="str">
        <f t="shared" si="18"/>
        <v>Abgänge</v>
      </c>
    </row>
    <row r="285" spans="1:19" x14ac:dyDescent="0.2">
      <c r="A285" s="319"/>
      <c r="B285" s="321" t="str">
        <f>IF(A285="","",IFERROR(VLOOKUP(A285,L!$M$11:$N$120,2,FALSE),"Eingabeart wurde geändert"))</f>
        <v/>
      </c>
      <c r="C285" s="73" t="s">
        <v>101</v>
      </c>
      <c r="D285" s="76"/>
      <c r="E285" s="76"/>
      <c r="F285" s="76"/>
      <c r="G285" s="76"/>
      <c r="H285" s="76"/>
      <c r="I285" s="76"/>
      <c r="J285" s="76"/>
      <c r="K285" s="76"/>
      <c r="L285" s="76"/>
      <c r="M285" s="76"/>
      <c r="N285" s="76"/>
      <c r="O285" s="76"/>
      <c r="P285" s="91" t="str">
        <f t="shared" si="11"/>
        <v/>
      </c>
      <c r="R285" s="95" t="str">
        <f t="shared" si="16"/>
        <v/>
      </c>
      <c r="S285" s="95" t="str">
        <f t="shared" si="18"/>
        <v>Zugänge</v>
      </c>
    </row>
    <row r="286" spans="1:19" x14ac:dyDescent="0.2">
      <c r="A286" s="320"/>
      <c r="B286" s="322"/>
      <c r="C286" s="74" t="s">
        <v>102</v>
      </c>
      <c r="D286" s="78"/>
      <c r="E286" s="78"/>
      <c r="F286" s="78"/>
      <c r="G286" s="78"/>
      <c r="H286" s="78"/>
      <c r="I286" s="78"/>
      <c r="J286" s="78"/>
      <c r="K286" s="78"/>
      <c r="L286" s="78"/>
      <c r="M286" s="78"/>
      <c r="N286" s="78"/>
      <c r="O286" s="78"/>
      <c r="P286" s="92" t="str">
        <f t="shared" si="11"/>
        <v/>
      </c>
      <c r="R286" s="95" t="str">
        <f t="shared" si="16"/>
        <v/>
      </c>
      <c r="S286" s="95" t="str">
        <f t="shared" si="18"/>
        <v>Abgänge</v>
      </c>
    </row>
    <row r="287" spans="1:19" x14ac:dyDescent="0.2">
      <c r="A287" s="319"/>
      <c r="B287" s="321" t="str">
        <f>IF(A287="","",IFERROR(VLOOKUP(A287,L!$M$11:$N$120,2,FALSE),"Eingabeart wurde geändert"))</f>
        <v/>
      </c>
      <c r="C287" s="73" t="s">
        <v>101</v>
      </c>
      <c r="D287" s="76"/>
      <c r="E287" s="76"/>
      <c r="F287" s="76"/>
      <c r="G287" s="76"/>
      <c r="H287" s="76"/>
      <c r="I287" s="76"/>
      <c r="J287" s="76"/>
      <c r="K287" s="76"/>
      <c r="L287" s="76"/>
      <c r="M287" s="76"/>
      <c r="N287" s="76"/>
      <c r="O287" s="76"/>
      <c r="P287" s="91" t="str">
        <f t="shared" si="11"/>
        <v/>
      </c>
      <c r="R287" s="95" t="str">
        <f t="shared" si="16"/>
        <v/>
      </c>
      <c r="S287" s="95" t="str">
        <f t="shared" si="18"/>
        <v>Zugänge</v>
      </c>
    </row>
    <row r="288" spans="1:19" x14ac:dyDescent="0.2">
      <c r="A288" s="320"/>
      <c r="B288" s="322"/>
      <c r="C288" s="74" t="s">
        <v>102</v>
      </c>
      <c r="D288" s="78"/>
      <c r="E288" s="78"/>
      <c r="F288" s="78"/>
      <c r="G288" s="78"/>
      <c r="H288" s="78"/>
      <c r="I288" s="78"/>
      <c r="J288" s="78"/>
      <c r="K288" s="78"/>
      <c r="L288" s="78"/>
      <c r="M288" s="78"/>
      <c r="N288" s="78"/>
      <c r="O288" s="78"/>
      <c r="P288" s="92" t="str">
        <f t="shared" si="11"/>
        <v/>
      </c>
      <c r="R288" s="95" t="str">
        <f t="shared" si="16"/>
        <v/>
      </c>
      <c r="S288" s="95" t="str">
        <f t="shared" si="18"/>
        <v>Abgänge</v>
      </c>
    </row>
    <row r="289" spans="1:19" x14ac:dyDescent="0.2">
      <c r="A289" s="319"/>
      <c r="B289" s="321" t="str">
        <f>IF(A289="","",IFERROR(VLOOKUP(A289,L!$M$11:$N$120,2,FALSE),"Eingabeart wurde geändert"))</f>
        <v/>
      </c>
      <c r="C289" s="73" t="s">
        <v>101</v>
      </c>
      <c r="D289" s="76"/>
      <c r="E289" s="76"/>
      <c r="F289" s="76"/>
      <c r="G289" s="76"/>
      <c r="H289" s="76"/>
      <c r="I289" s="76"/>
      <c r="J289" s="76"/>
      <c r="K289" s="76"/>
      <c r="L289" s="76"/>
      <c r="M289" s="76"/>
      <c r="N289" s="76"/>
      <c r="O289" s="76"/>
      <c r="P289" s="91" t="str">
        <f t="shared" si="11"/>
        <v/>
      </c>
      <c r="R289" s="95" t="str">
        <f t="shared" si="16"/>
        <v/>
      </c>
      <c r="S289" s="95" t="str">
        <f t="shared" si="18"/>
        <v>Zugänge</v>
      </c>
    </row>
    <row r="290" spans="1:19" x14ac:dyDescent="0.2">
      <c r="A290" s="320"/>
      <c r="B290" s="322"/>
      <c r="C290" s="74" t="s">
        <v>102</v>
      </c>
      <c r="D290" s="78"/>
      <c r="E290" s="78"/>
      <c r="F290" s="78"/>
      <c r="G290" s="78"/>
      <c r="H290" s="78"/>
      <c r="I290" s="78"/>
      <c r="J290" s="78"/>
      <c r="K290" s="78"/>
      <c r="L290" s="78"/>
      <c r="M290" s="78"/>
      <c r="N290" s="78"/>
      <c r="O290" s="78"/>
      <c r="P290" s="92" t="str">
        <f t="shared" si="11"/>
        <v/>
      </c>
      <c r="R290" s="95" t="str">
        <f t="shared" si="16"/>
        <v/>
      </c>
      <c r="S290" s="95" t="str">
        <f t="shared" si="18"/>
        <v>Abgänge</v>
      </c>
    </row>
    <row r="291" spans="1:19" x14ac:dyDescent="0.2">
      <c r="A291" s="319"/>
      <c r="B291" s="321" t="str">
        <f>IF(A291="","",IFERROR(VLOOKUP(A291,L!$M$11:$N$120,2,FALSE),"Eingabeart wurde geändert"))</f>
        <v/>
      </c>
      <c r="C291" s="73" t="s">
        <v>101</v>
      </c>
      <c r="D291" s="76"/>
      <c r="E291" s="76"/>
      <c r="F291" s="76"/>
      <c r="G291" s="76"/>
      <c r="H291" s="76"/>
      <c r="I291" s="76"/>
      <c r="J291" s="76"/>
      <c r="K291" s="76"/>
      <c r="L291" s="76"/>
      <c r="M291" s="76"/>
      <c r="N291" s="76"/>
      <c r="O291" s="76"/>
      <c r="P291" s="91" t="str">
        <f t="shared" si="11"/>
        <v/>
      </c>
      <c r="R291" s="95" t="str">
        <f t="shared" ref="R291:R300" si="19">IF(AND(A290="",A291=""),"",IF(A291&lt;&gt;"",A291,A290))</f>
        <v/>
      </c>
      <c r="S291" s="95" t="str">
        <f t="shared" si="18"/>
        <v>Zugänge</v>
      </c>
    </row>
    <row r="292" spans="1:19" x14ac:dyDescent="0.2">
      <c r="A292" s="320"/>
      <c r="B292" s="322"/>
      <c r="C292" s="74" t="s">
        <v>102</v>
      </c>
      <c r="D292" s="78"/>
      <c r="E292" s="78"/>
      <c r="F292" s="78"/>
      <c r="G292" s="78"/>
      <c r="H292" s="78"/>
      <c r="I292" s="78"/>
      <c r="J292" s="78"/>
      <c r="K292" s="78"/>
      <c r="L292" s="78"/>
      <c r="M292" s="78"/>
      <c r="N292" s="78"/>
      <c r="O292" s="78"/>
      <c r="P292" s="92" t="str">
        <f t="shared" si="11"/>
        <v/>
      </c>
      <c r="R292" s="95" t="str">
        <f t="shared" si="19"/>
        <v/>
      </c>
      <c r="S292" s="95" t="str">
        <f t="shared" si="18"/>
        <v>Abgänge</v>
      </c>
    </row>
    <row r="293" spans="1:19" x14ac:dyDescent="0.2">
      <c r="A293" s="319"/>
      <c r="B293" s="321" t="str">
        <f>IF(A293="","",IFERROR(VLOOKUP(A293,L!$M$11:$N$120,2,FALSE),"Eingabeart wurde geändert"))</f>
        <v/>
      </c>
      <c r="C293" s="73" t="s">
        <v>101</v>
      </c>
      <c r="D293" s="76"/>
      <c r="E293" s="76"/>
      <c r="F293" s="76"/>
      <c r="G293" s="76"/>
      <c r="H293" s="76"/>
      <c r="I293" s="76"/>
      <c r="J293" s="76"/>
      <c r="K293" s="76"/>
      <c r="L293" s="76"/>
      <c r="M293" s="76"/>
      <c r="N293" s="76"/>
      <c r="O293" s="76"/>
      <c r="P293" s="91" t="str">
        <f t="shared" si="11"/>
        <v/>
      </c>
      <c r="R293" s="95" t="str">
        <f t="shared" si="19"/>
        <v/>
      </c>
      <c r="S293" s="95" t="str">
        <f t="shared" si="18"/>
        <v>Zugänge</v>
      </c>
    </row>
    <row r="294" spans="1:19" x14ac:dyDescent="0.2">
      <c r="A294" s="320"/>
      <c r="B294" s="322"/>
      <c r="C294" s="74" t="s">
        <v>102</v>
      </c>
      <c r="D294" s="78"/>
      <c r="E294" s="78"/>
      <c r="F294" s="78"/>
      <c r="G294" s="78"/>
      <c r="H294" s="78"/>
      <c r="I294" s="78"/>
      <c r="J294" s="78"/>
      <c r="K294" s="78"/>
      <c r="L294" s="78"/>
      <c r="M294" s="78"/>
      <c r="N294" s="78"/>
      <c r="O294" s="78"/>
      <c r="P294" s="92" t="str">
        <f t="shared" si="11"/>
        <v/>
      </c>
      <c r="R294" s="95" t="str">
        <f t="shared" si="19"/>
        <v/>
      </c>
      <c r="S294" s="95" t="str">
        <f t="shared" si="18"/>
        <v>Abgänge</v>
      </c>
    </row>
    <row r="295" spans="1:19" x14ac:dyDescent="0.2">
      <c r="A295" s="319"/>
      <c r="B295" s="321" t="str">
        <f>IF(A295="","",IFERROR(VLOOKUP(A295,L!$M$11:$N$120,2,FALSE),"Eingabeart wurde geändert"))</f>
        <v/>
      </c>
      <c r="C295" s="73" t="s">
        <v>101</v>
      </c>
      <c r="D295" s="76"/>
      <c r="E295" s="76"/>
      <c r="F295" s="76"/>
      <c r="G295" s="76"/>
      <c r="H295" s="76"/>
      <c r="I295" s="76"/>
      <c r="J295" s="76"/>
      <c r="K295" s="76"/>
      <c r="L295" s="76"/>
      <c r="M295" s="76"/>
      <c r="N295" s="76"/>
      <c r="O295" s="76"/>
      <c r="P295" s="91" t="str">
        <f t="shared" si="11"/>
        <v/>
      </c>
      <c r="R295" s="95" t="str">
        <f t="shared" si="19"/>
        <v/>
      </c>
      <c r="S295" s="95" t="str">
        <f t="shared" si="18"/>
        <v>Zugänge</v>
      </c>
    </row>
    <row r="296" spans="1:19" x14ac:dyDescent="0.2">
      <c r="A296" s="320"/>
      <c r="B296" s="322"/>
      <c r="C296" s="74" t="s">
        <v>102</v>
      </c>
      <c r="D296" s="78"/>
      <c r="E296" s="78"/>
      <c r="F296" s="78"/>
      <c r="G296" s="78"/>
      <c r="H296" s="78"/>
      <c r="I296" s="78"/>
      <c r="J296" s="78"/>
      <c r="K296" s="78"/>
      <c r="L296" s="78"/>
      <c r="M296" s="78"/>
      <c r="N296" s="78"/>
      <c r="O296" s="78"/>
      <c r="P296" s="92" t="str">
        <f t="shared" si="11"/>
        <v/>
      </c>
      <c r="R296" s="95" t="str">
        <f t="shared" si="19"/>
        <v/>
      </c>
      <c r="S296" s="95" t="str">
        <f t="shared" si="18"/>
        <v>Abgänge</v>
      </c>
    </row>
    <row r="297" spans="1:19" x14ac:dyDescent="0.2">
      <c r="A297" s="319"/>
      <c r="B297" s="321" t="str">
        <f>IF(A297="","",IFERROR(VLOOKUP(A297,L!$M$11:$N$120,2,FALSE),"Eingabeart wurde geändert"))</f>
        <v/>
      </c>
      <c r="C297" s="73" t="s">
        <v>101</v>
      </c>
      <c r="D297" s="76"/>
      <c r="E297" s="76"/>
      <c r="F297" s="76"/>
      <c r="G297" s="76"/>
      <c r="H297" s="76"/>
      <c r="I297" s="76"/>
      <c r="J297" s="76"/>
      <c r="K297" s="76"/>
      <c r="L297" s="76"/>
      <c r="M297" s="76"/>
      <c r="N297" s="76"/>
      <c r="O297" s="76"/>
      <c r="P297" s="91" t="str">
        <f t="shared" si="11"/>
        <v/>
      </c>
      <c r="R297" s="95" t="str">
        <f t="shared" si="19"/>
        <v/>
      </c>
      <c r="S297" s="95" t="str">
        <f t="shared" si="18"/>
        <v>Zugänge</v>
      </c>
    </row>
    <row r="298" spans="1:19" x14ac:dyDescent="0.2">
      <c r="A298" s="320"/>
      <c r="B298" s="322"/>
      <c r="C298" s="74" t="s">
        <v>102</v>
      </c>
      <c r="D298" s="78"/>
      <c r="E298" s="78"/>
      <c r="F298" s="78"/>
      <c r="G298" s="78"/>
      <c r="H298" s="78"/>
      <c r="I298" s="78"/>
      <c r="J298" s="78"/>
      <c r="K298" s="78"/>
      <c r="L298" s="78"/>
      <c r="M298" s="78"/>
      <c r="N298" s="78"/>
      <c r="O298" s="78"/>
      <c r="P298" s="92" t="str">
        <f t="shared" si="11"/>
        <v/>
      </c>
      <c r="R298" s="95" t="str">
        <f t="shared" si="19"/>
        <v/>
      </c>
      <c r="S298" s="95" t="str">
        <f t="shared" si="18"/>
        <v>Abgänge</v>
      </c>
    </row>
    <row r="299" spans="1:19" x14ac:dyDescent="0.2">
      <c r="A299" s="319"/>
      <c r="B299" s="321" t="str">
        <f>IF(A299="","",IFERROR(VLOOKUP(A299,L!$M$11:$N$120,2,FALSE),"Eingabeart wurde geändert"))</f>
        <v/>
      </c>
      <c r="C299" s="73" t="s">
        <v>101</v>
      </c>
      <c r="D299" s="76"/>
      <c r="E299" s="76"/>
      <c r="F299" s="76"/>
      <c r="G299" s="76"/>
      <c r="H299" s="76"/>
      <c r="I299" s="76"/>
      <c r="J299" s="76"/>
      <c r="K299" s="76"/>
      <c r="L299" s="76"/>
      <c r="M299" s="76"/>
      <c r="N299" s="76"/>
      <c r="O299" s="76"/>
      <c r="P299" s="91" t="str">
        <f t="shared" si="11"/>
        <v/>
      </c>
      <c r="R299" s="95" t="str">
        <f t="shared" si="19"/>
        <v/>
      </c>
      <c r="S299" s="95" t="str">
        <f t="shared" si="18"/>
        <v>Zugänge</v>
      </c>
    </row>
    <row r="300" spans="1:19" x14ac:dyDescent="0.2">
      <c r="A300" s="320"/>
      <c r="B300" s="322"/>
      <c r="C300" s="74" t="s">
        <v>102</v>
      </c>
      <c r="D300" s="78"/>
      <c r="E300" s="78"/>
      <c r="F300" s="78"/>
      <c r="G300" s="78"/>
      <c r="H300" s="78"/>
      <c r="I300" s="78"/>
      <c r="J300" s="78"/>
      <c r="K300" s="78"/>
      <c r="L300" s="78"/>
      <c r="M300" s="78"/>
      <c r="N300" s="78"/>
      <c r="O300" s="78"/>
      <c r="P300" s="92" t="str">
        <f t="shared" si="11"/>
        <v/>
      </c>
      <c r="R300" s="95" t="str">
        <f t="shared" si="19"/>
        <v/>
      </c>
      <c r="S300" s="95" t="str">
        <f t="shared" si="18"/>
        <v>Abgänge</v>
      </c>
    </row>
  </sheetData>
  <sheetProtection algorithmName="SHA-512" hashValue="w1t8KCgPxvRtMX/IfxjJ6fcP4b/+kEbCAMcpj2k/Ljsj7e2s07MI0J/jJSVS6HEMHIWEdLaUK+HJFcOFpCluoQ==" saltValue="OQ5YQfKaOLI9OdlOYBwZ0g==" spinCount="100000" sheet="1" objects="1" scenarios="1" formatCells="0" formatColumns="0" formatRows="0"/>
  <mergeCells count="267">
    <mergeCell ref="A257:A258"/>
    <mergeCell ref="B257:B258"/>
    <mergeCell ref="A259:A260"/>
    <mergeCell ref="B259:B260"/>
    <mergeCell ref="A247:A248"/>
    <mergeCell ref="B247:B248"/>
    <mergeCell ref="A249:A250"/>
    <mergeCell ref="B249:B250"/>
    <mergeCell ref="A251:A252"/>
    <mergeCell ref="B251:B252"/>
    <mergeCell ref="A253:A254"/>
    <mergeCell ref="B253:B254"/>
    <mergeCell ref="A255:A256"/>
    <mergeCell ref="B255:B256"/>
    <mergeCell ref="A225:A226"/>
    <mergeCell ref="B225:B226"/>
    <mergeCell ref="A227:A228"/>
    <mergeCell ref="B227:B228"/>
    <mergeCell ref="A229:A230"/>
    <mergeCell ref="B229:B230"/>
    <mergeCell ref="A231:A232"/>
    <mergeCell ref="B231:B232"/>
    <mergeCell ref="A245:A246"/>
    <mergeCell ref="B245:B246"/>
    <mergeCell ref="A215:A216"/>
    <mergeCell ref="B215:B216"/>
    <mergeCell ref="A217:A218"/>
    <mergeCell ref="B217:B218"/>
    <mergeCell ref="A219:A220"/>
    <mergeCell ref="B219:B220"/>
    <mergeCell ref="A221:A222"/>
    <mergeCell ref="B221:B222"/>
    <mergeCell ref="A223:A224"/>
    <mergeCell ref="B223:B224"/>
    <mergeCell ref="A205:A206"/>
    <mergeCell ref="B205:B206"/>
    <mergeCell ref="A207:A208"/>
    <mergeCell ref="B207:B208"/>
    <mergeCell ref="A209:A210"/>
    <mergeCell ref="B209:B210"/>
    <mergeCell ref="A211:A212"/>
    <mergeCell ref="B211:B212"/>
    <mergeCell ref="A213:A214"/>
    <mergeCell ref="B213:B214"/>
    <mergeCell ref="A195:A196"/>
    <mergeCell ref="B195:B196"/>
    <mergeCell ref="A197:A198"/>
    <mergeCell ref="B197:B198"/>
    <mergeCell ref="A199:A200"/>
    <mergeCell ref="B199:B200"/>
    <mergeCell ref="A201:A202"/>
    <mergeCell ref="B201:B202"/>
    <mergeCell ref="A203:A204"/>
    <mergeCell ref="B203:B204"/>
    <mergeCell ref="A185:A186"/>
    <mergeCell ref="B185:B186"/>
    <mergeCell ref="A187:A188"/>
    <mergeCell ref="B187:B188"/>
    <mergeCell ref="A189:A190"/>
    <mergeCell ref="B189:B190"/>
    <mergeCell ref="A191:A192"/>
    <mergeCell ref="B191:B192"/>
    <mergeCell ref="A193:A194"/>
    <mergeCell ref="B193:B194"/>
    <mergeCell ref="A175:A176"/>
    <mergeCell ref="B175:B176"/>
    <mergeCell ref="A177:A178"/>
    <mergeCell ref="B177:B178"/>
    <mergeCell ref="A179:A180"/>
    <mergeCell ref="B179:B180"/>
    <mergeCell ref="A181:A182"/>
    <mergeCell ref="B181:B182"/>
    <mergeCell ref="A183:A184"/>
    <mergeCell ref="B183:B184"/>
    <mergeCell ref="A165:A166"/>
    <mergeCell ref="B165:B166"/>
    <mergeCell ref="A167:A168"/>
    <mergeCell ref="B167:B168"/>
    <mergeCell ref="A169:A170"/>
    <mergeCell ref="B169:B170"/>
    <mergeCell ref="A171:A172"/>
    <mergeCell ref="B171:B172"/>
    <mergeCell ref="A173:A174"/>
    <mergeCell ref="B173:B174"/>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125:A126"/>
    <mergeCell ref="B125:B126"/>
    <mergeCell ref="A127:A128"/>
    <mergeCell ref="B127:B128"/>
    <mergeCell ref="A129:A130"/>
    <mergeCell ref="B129:B130"/>
    <mergeCell ref="A131:A132"/>
    <mergeCell ref="B131:B132"/>
    <mergeCell ref="A133:A134"/>
    <mergeCell ref="B133:B134"/>
    <mergeCell ref="A9:C10"/>
    <mergeCell ref="A35:A36"/>
    <mergeCell ref="B35:B36"/>
    <mergeCell ref="B31:B32"/>
    <mergeCell ref="A11:A24"/>
    <mergeCell ref="A43:A44"/>
    <mergeCell ref="B43:B44"/>
    <mergeCell ref="A45:A46"/>
    <mergeCell ref="B45:B46"/>
    <mergeCell ref="A37:A38"/>
    <mergeCell ref="B37:B38"/>
    <mergeCell ref="A39:A40"/>
    <mergeCell ref="B39:B40"/>
    <mergeCell ref="A41:A42"/>
    <mergeCell ref="B41:B42"/>
    <mergeCell ref="A29:C30"/>
    <mergeCell ref="A33:A34"/>
    <mergeCell ref="B33:B34"/>
    <mergeCell ref="B11:B14"/>
    <mergeCell ref="B15:B23"/>
    <mergeCell ref="A27:A28"/>
    <mergeCell ref="A47:A48"/>
    <mergeCell ref="B47:B48"/>
    <mergeCell ref="A61:A62"/>
    <mergeCell ref="B61:B62"/>
    <mergeCell ref="A63:A64"/>
    <mergeCell ref="B63:B64"/>
    <mergeCell ref="A65:A66"/>
    <mergeCell ref="B65:B66"/>
    <mergeCell ref="A57:A58"/>
    <mergeCell ref="B57:B58"/>
    <mergeCell ref="A59:A60"/>
    <mergeCell ref="B59:B60"/>
    <mergeCell ref="A67:A68"/>
    <mergeCell ref="B67:B68"/>
    <mergeCell ref="A69:A70"/>
    <mergeCell ref="B69:B70"/>
    <mergeCell ref="A71:A72"/>
    <mergeCell ref="B71:B72"/>
    <mergeCell ref="A55:A56"/>
    <mergeCell ref="B55:B56"/>
    <mergeCell ref="A49:A50"/>
    <mergeCell ref="B49:B50"/>
    <mergeCell ref="A51:A52"/>
    <mergeCell ref="B51:B52"/>
    <mergeCell ref="A53:A54"/>
    <mergeCell ref="B53:B54"/>
    <mergeCell ref="A79:A80"/>
    <mergeCell ref="B79:B80"/>
    <mergeCell ref="A81:A82"/>
    <mergeCell ref="B81:B82"/>
    <mergeCell ref="A83:A84"/>
    <mergeCell ref="B83:B84"/>
    <mergeCell ref="A73:A74"/>
    <mergeCell ref="B73:B74"/>
    <mergeCell ref="A75:A76"/>
    <mergeCell ref="B75:B76"/>
    <mergeCell ref="A77:A78"/>
    <mergeCell ref="B77:B78"/>
    <mergeCell ref="A91:A92"/>
    <mergeCell ref="B91:B92"/>
    <mergeCell ref="A93:A94"/>
    <mergeCell ref="B93:B94"/>
    <mergeCell ref="A95:A96"/>
    <mergeCell ref="B95:B96"/>
    <mergeCell ref="A85:A86"/>
    <mergeCell ref="B85:B86"/>
    <mergeCell ref="A87:A88"/>
    <mergeCell ref="B87:B88"/>
    <mergeCell ref="A89:A90"/>
    <mergeCell ref="B89:B90"/>
    <mergeCell ref="A103:A104"/>
    <mergeCell ref="B103:B104"/>
    <mergeCell ref="A105:A106"/>
    <mergeCell ref="B105:B106"/>
    <mergeCell ref="A107:A108"/>
    <mergeCell ref="B107:B108"/>
    <mergeCell ref="A97:A98"/>
    <mergeCell ref="B97:B98"/>
    <mergeCell ref="A99:A100"/>
    <mergeCell ref="B99:B100"/>
    <mergeCell ref="A101:A102"/>
    <mergeCell ref="B101:B102"/>
    <mergeCell ref="A263:A264"/>
    <mergeCell ref="B263:B264"/>
    <mergeCell ref="A265:A266"/>
    <mergeCell ref="B265:B266"/>
    <mergeCell ref="A267:A268"/>
    <mergeCell ref="B267:B268"/>
    <mergeCell ref="A109:A110"/>
    <mergeCell ref="B109:B110"/>
    <mergeCell ref="A111:A112"/>
    <mergeCell ref="B111:B112"/>
    <mergeCell ref="A261:A262"/>
    <mergeCell ref="B261:B262"/>
    <mergeCell ref="A113:A114"/>
    <mergeCell ref="B113:B114"/>
    <mergeCell ref="A115:A116"/>
    <mergeCell ref="B115:B116"/>
    <mergeCell ref="A117:A118"/>
    <mergeCell ref="B117:B118"/>
    <mergeCell ref="A119:A120"/>
    <mergeCell ref="B119:B120"/>
    <mergeCell ref="A121:A122"/>
    <mergeCell ref="B121:B122"/>
    <mergeCell ref="A123:A124"/>
    <mergeCell ref="B123:B124"/>
    <mergeCell ref="A275:A276"/>
    <mergeCell ref="B275:B276"/>
    <mergeCell ref="A277:A278"/>
    <mergeCell ref="B277:B278"/>
    <mergeCell ref="A279:A280"/>
    <mergeCell ref="B279:B280"/>
    <mergeCell ref="A269:A270"/>
    <mergeCell ref="B269:B270"/>
    <mergeCell ref="A271:A272"/>
    <mergeCell ref="B271:B272"/>
    <mergeCell ref="A273:A274"/>
    <mergeCell ref="B273:B274"/>
    <mergeCell ref="A5:C5"/>
    <mergeCell ref="B6:C6"/>
    <mergeCell ref="A7:C7"/>
    <mergeCell ref="A299:A300"/>
    <mergeCell ref="B299:B300"/>
    <mergeCell ref="A31:A32"/>
    <mergeCell ref="A293:A294"/>
    <mergeCell ref="B293:B294"/>
    <mergeCell ref="A295:A296"/>
    <mergeCell ref="B295:B296"/>
    <mergeCell ref="A297:A298"/>
    <mergeCell ref="B297:B298"/>
    <mergeCell ref="A287:A288"/>
    <mergeCell ref="B287:B288"/>
    <mergeCell ref="A289:A290"/>
    <mergeCell ref="B289:B290"/>
    <mergeCell ref="A291:A292"/>
    <mergeCell ref="B291:B292"/>
    <mergeCell ref="A281:A282"/>
    <mergeCell ref="B281:B282"/>
    <mergeCell ref="A283:A284"/>
    <mergeCell ref="B283:B284"/>
    <mergeCell ref="A285:A286"/>
    <mergeCell ref="B285:B286"/>
  </mergeCells>
  <conditionalFormatting sqref="A33">
    <cfRule type="expression" dxfId="164" priority="61">
      <formula>AND(A33="",SUM(D33:O34)&gt;0)</formula>
    </cfRule>
  </conditionalFormatting>
  <conditionalFormatting sqref="A35 A37 A39 A41 A43 A45 A47 A49 A51 A53 A55 A57 A59 A61 A63 A65 A67 A69 A71 A73 A75 A77 A79 A81 A83 A85 A87 A89 A91 A93 A95 A97 A99 A101 A103 A105 A107 A109 A111 A273 A275 A277 A279 A281 A283 A285 A287 A289 A291 A293 A295 A297 A299 A233 A235 A237 A239 A241 A243 A245 A247 A249 A251 A253 A255 A257 A259 A261 A263 A265 A267 A269 A271">
    <cfRule type="expression" dxfId="163" priority="4">
      <formula>AND(A35="",SUM(D35:O36)&gt;0)</formula>
    </cfRule>
  </conditionalFormatting>
  <conditionalFormatting sqref="A113 A115 A117 A119 A121 A123 A125 A127 A129 A131 A133 A135 A137 A139 A141 A143 A145 A147 A149 A151">
    <cfRule type="expression" dxfId="162" priority="3">
      <formula>AND(A113="",SUM(D113:O114)&gt;0)</formula>
    </cfRule>
  </conditionalFormatting>
  <conditionalFormatting sqref="A153 A155 A157 A159 A161 A163 A165 A167 A169 A171 A173 A175 A177 A179 A181 A183 A185 A187 A189 A191">
    <cfRule type="expression" dxfId="161" priority="2">
      <formula>AND(A153="",SUM(D153:O154)&gt;0)</formula>
    </cfRule>
  </conditionalFormatting>
  <conditionalFormatting sqref="A193 A195 A197 A199 A201 A203 A205 A207 A209 A211 A213 A215 A217 A219 A221 A223 A225 A227 A229 A231">
    <cfRule type="expression" dxfId="160" priority="1">
      <formula>AND(A193="",SUM(D193:O194)&gt;0)</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300-000000000000}">
          <x14:formula1>
            <xm:f>L!$M$10:$M$120</xm:f>
          </x14:formula1>
          <xm:sqref>A33:A300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01"/>
  <sheetViews>
    <sheetView showGridLines="0" workbookViewId="0">
      <pane ySplit="10" topLeftCell="A11" activePane="bottomLeft" state="frozen"/>
      <selection activeCell="A2" sqref="A2"/>
      <selection pane="bottomLeft"/>
    </sheetView>
  </sheetViews>
  <sheetFormatPr baseColWidth="10" defaultColWidth="10.7109375" defaultRowHeight="12.75" x14ac:dyDescent="0.2"/>
  <cols>
    <col min="1" max="1" width="36.7109375" style="133" customWidth="1"/>
    <col min="2" max="2" width="15.7109375" style="133" customWidth="1"/>
    <col min="3" max="3" width="50.7109375" style="133" customWidth="1"/>
    <col min="4" max="4" width="10.7109375" style="15" customWidth="1"/>
    <col min="5" max="5" width="10.7109375" style="133" customWidth="1"/>
    <col min="6" max="8" width="10.7109375" style="33"/>
    <col min="9" max="9" width="10.7109375" style="45" customWidth="1"/>
    <col min="10" max="10" width="10.7109375" style="133" customWidth="1"/>
    <col min="11" max="15" width="10.7109375" style="33"/>
    <col min="16" max="16" width="10.7109375" style="33" customWidth="1"/>
    <col min="17" max="16384" width="10.7109375" style="33"/>
  </cols>
  <sheetData>
    <row r="1" spans="1:16" s="132" customFormat="1" ht="15.75" customHeight="1" x14ac:dyDescent="0.2">
      <c r="A1" s="60"/>
      <c r="B1" s="133"/>
      <c r="C1" s="133"/>
      <c r="D1" s="133"/>
      <c r="I1" s="44"/>
      <c r="J1" s="57"/>
    </row>
    <row r="2" spans="1:16" ht="15.75" customHeight="1" x14ac:dyDescent="0.2">
      <c r="A2" s="132"/>
      <c r="B2" s="34"/>
      <c r="C2" s="60"/>
      <c r="D2" s="60"/>
      <c r="E2" s="132"/>
      <c r="I2" s="44"/>
      <c r="J2" s="57"/>
    </row>
    <row r="3" spans="1:16" ht="15.75" customHeight="1" x14ac:dyDescent="0.2">
      <c r="A3" s="60"/>
      <c r="B3" s="34"/>
      <c r="C3" s="60"/>
      <c r="D3" s="60"/>
      <c r="E3" s="132"/>
      <c r="I3" s="44"/>
      <c r="J3" s="57"/>
    </row>
    <row r="4" spans="1:16" ht="15.75" customHeight="1" x14ac:dyDescent="0.2">
      <c r="A4" s="242" t="s">
        <v>0</v>
      </c>
      <c r="D4" s="60"/>
      <c r="E4" s="132"/>
      <c r="I4" s="44"/>
      <c r="J4" s="57"/>
    </row>
    <row r="5" spans="1:16" ht="15.75" customHeight="1" x14ac:dyDescent="0.2">
      <c r="A5" s="310" t="str">
        <f>"Monatserhebung "&amp;U!$A$11&amp;" "&amp;U!$B$12</f>
        <v>Monatserhebung Netzbetreiber Erdgas 2021</v>
      </c>
      <c r="B5" s="317"/>
      <c r="C5" s="318"/>
      <c r="D5" s="60"/>
      <c r="E5" s="132"/>
      <c r="I5" s="44"/>
      <c r="J5" s="57"/>
    </row>
    <row r="6" spans="1:16" ht="15.75" x14ac:dyDescent="0.2">
      <c r="A6" s="64" t="s">
        <v>8</v>
      </c>
      <c r="B6" s="295" t="str">
        <f>IF(U!$B$13&lt;&gt;"",U!$B$13,"")</f>
        <v/>
      </c>
      <c r="C6" s="318"/>
      <c r="D6" s="60"/>
      <c r="E6" s="132"/>
      <c r="I6" s="44"/>
      <c r="J6" s="57"/>
    </row>
    <row r="7" spans="1:16" ht="15" x14ac:dyDescent="0.2">
      <c r="A7" s="310" t="s">
        <v>97</v>
      </c>
      <c r="B7" s="317"/>
      <c r="C7" s="318"/>
      <c r="D7" s="60"/>
      <c r="E7" s="132"/>
      <c r="I7" s="44"/>
      <c r="J7" s="57"/>
    </row>
    <row r="9" spans="1:16" ht="12.75" customHeight="1" x14ac:dyDescent="0.2">
      <c r="A9" s="291" t="s">
        <v>97</v>
      </c>
      <c r="B9" s="324"/>
      <c r="C9" s="325"/>
      <c r="D9" s="62" t="s">
        <v>80</v>
      </c>
      <c r="E9" s="69" t="s">
        <v>145</v>
      </c>
      <c r="F9" s="69" t="s">
        <v>146</v>
      </c>
      <c r="G9" s="69" t="s">
        <v>147</v>
      </c>
      <c r="H9" s="69" t="s">
        <v>129</v>
      </c>
      <c r="I9" s="69" t="s">
        <v>148</v>
      </c>
      <c r="J9" s="69" t="s">
        <v>149</v>
      </c>
      <c r="K9" s="69" t="s">
        <v>150</v>
      </c>
      <c r="L9" s="69" t="s">
        <v>151</v>
      </c>
      <c r="M9" s="69" t="s">
        <v>152</v>
      </c>
      <c r="N9" s="69" t="s">
        <v>153</v>
      </c>
      <c r="O9" s="69" t="s">
        <v>154</v>
      </c>
      <c r="P9" s="69" t="s">
        <v>140</v>
      </c>
    </row>
    <row r="10" spans="1:16" s="133" customFormat="1" x14ac:dyDescent="0.2">
      <c r="A10" s="326"/>
      <c r="B10" s="327"/>
      <c r="C10" s="328"/>
      <c r="D10" s="68" t="s">
        <v>142</v>
      </c>
      <c r="E10" s="68" t="s">
        <v>142</v>
      </c>
      <c r="F10" s="68" t="s">
        <v>142</v>
      </c>
      <c r="G10" s="68" t="s">
        <v>142</v>
      </c>
      <c r="H10" s="68" t="s">
        <v>142</v>
      </c>
      <c r="I10" s="68" t="s">
        <v>142</v>
      </c>
      <c r="J10" s="68" t="s">
        <v>142</v>
      </c>
      <c r="K10" s="68" t="s">
        <v>142</v>
      </c>
      <c r="L10" s="68" t="s">
        <v>142</v>
      </c>
      <c r="M10" s="68" t="s">
        <v>142</v>
      </c>
      <c r="N10" s="68" t="s">
        <v>142</v>
      </c>
      <c r="O10" s="68" t="s">
        <v>142</v>
      </c>
      <c r="P10" s="68" t="s">
        <v>142</v>
      </c>
    </row>
    <row r="11" spans="1:16" s="133" customFormat="1" x14ac:dyDescent="0.2">
      <c r="A11" s="356" t="s">
        <v>212</v>
      </c>
      <c r="B11" s="359" t="s">
        <v>99</v>
      </c>
      <c r="C11" s="73" t="s">
        <v>143</v>
      </c>
      <c r="D11" s="129"/>
      <c r="E11" s="129"/>
      <c r="F11" s="129"/>
      <c r="G11" s="129"/>
      <c r="H11" s="129"/>
      <c r="I11" s="129"/>
      <c r="J11" s="129"/>
      <c r="K11" s="129"/>
      <c r="L11" s="129"/>
      <c r="M11" s="129"/>
      <c r="N11" s="129"/>
      <c r="O11" s="129"/>
      <c r="P11" s="171" t="str">
        <f>IF(SUM(D11:O11)&gt;0,SUM(D11:O11),"")</f>
        <v/>
      </c>
    </row>
    <row r="12" spans="1:16" s="133" customFormat="1" x14ac:dyDescent="0.2">
      <c r="A12" s="357"/>
      <c r="B12" s="360"/>
      <c r="C12" s="74" t="s">
        <v>144</v>
      </c>
      <c r="D12" s="130"/>
      <c r="E12" s="130"/>
      <c r="F12" s="130"/>
      <c r="G12" s="130"/>
      <c r="H12" s="130"/>
      <c r="I12" s="130"/>
      <c r="J12" s="130"/>
      <c r="K12" s="130"/>
      <c r="L12" s="130"/>
      <c r="M12" s="130"/>
      <c r="N12" s="130"/>
      <c r="O12" s="130"/>
      <c r="P12" s="172" t="str">
        <f t="shared" ref="P12:P18" si="0">IF(SUM(D12:O12)&gt;0,SUM(D12:O12),"")</f>
        <v/>
      </c>
    </row>
    <row r="13" spans="1:16" s="133" customFormat="1" x14ac:dyDescent="0.2">
      <c r="A13" s="357"/>
      <c r="B13" s="359" t="s">
        <v>100</v>
      </c>
      <c r="C13" s="73" t="s">
        <v>143</v>
      </c>
      <c r="D13" s="129"/>
      <c r="E13" s="129"/>
      <c r="F13" s="129"/>
      <c r="G13" s="129"/>
      <c r="H13" s="129"/>
      <c r="I13" s="129"/>
      <c r="J13" s="129"/>
      <c r="K13" s="129"/>
      <c r="L13" s="129"/>
      <c r="M13" s="129"/>
      <c r="N13" s="129"/>
      <c r="O13" s="129"/>
      <c r="P13" s="171" t="str">
        <f t="shared" si="0"/>
        <v/>
      </c>
    </row>
    <row r="14" spans="1:16" s="133" customFormat="1" x14ac:dyDescent="0.2">
      <c r="A14" s="358"/>
      <c r="B14" s="360"/>
      <c r="C14" s="74" t="s">
        <v>144</v>
      </c>
      <c r="D14" s="130"/>
      <c r="E14" s="130"/>
      <c r="F14" s="130"/>
      <c r="G14" s="130"/>
      <c r="H14" s="130"/>
      <c r="I14" s="130"/>
      <c r="J14" s="130"/>
      <c r="K14" s="130"/>
      <c r="L14" s="130"/>
      <c r="M14" s="130"/>
      <c r="N14" s="130"/>
      <c r="O14" s="130"/>
      <c r="P14" s="172" t="str">
        <f t="shared" si="0"/>
        <v/>
      </c>
    </row>
    <row r="15" spans="1:16" s="133" customFormat="1" x14ac:dyDescent="0.2">
      <c r="A15" s="346" t="s">
        <v>215</v>
      </c>
      <c r="B15" s="347"/>
      <c r="C15" s="193" t="s">
        <v>99</v>
      </c>
      <c r="D15" s="129"/>
      <c r="E15" s="129"/>
      <c r="F15" s="129"/>
      <c r="G15" s="129"/>
      <c r="H15" s="129"/>
      <c r="I15" s="129"/>
      <c r="J15" s="129"/>
      <c r="K15" s="129"/>
      <c r="L15" s="129"/>
      <c r="M15" s="129"/>
      <c r="N15" s="129"/>
      <c r="O15" s="129"/>
      <c r="P15" s="171" t="str">
        <f t="shared" si="0"/>
        <v/>
      </c>
    </row>
    <row r="16" spans="1:16" s="133" customFormat="1" x14ac:dyDescent="0.2">
      <c r="A16" s="348"/>
      <c r="B16" s="349"/>
      <c r="C16" s="194" t="s">
        <v>100</v>
      </c>
      <c r="D16" s="130"/>
      <c r="E16" s="130"/>
      <c r="F16" s="130"/>
      <c r="G16" s="130"/>
      <c r="H16" s="130"/>
      <c r="I16" s="130"/>
      <c r="J16" s="130"/>
      <c r="K16" s="130"/>
      <c r="L16" s="130"/>
      <c r="M16" s="130"/>
      <c r="N16" s="130"/>
      <c r="O16" s="130"/>
      <c r="P16" s="172" t="str">
        <f t="shared" si="0"/>
        <v/>
      </c>
    </row>
    <row r="17" spans="1:16" s="133" customFormat="1" ht="12.75" customHeight="1" x14ac:dyDescent="0.2">
      <c r="A17" s="346" t="s">
        <v>216</v>
      </c>
      <c r="B17" s="347"/>
      <c r="C17" s="193" t="s">
        <v>99</v>
      </c>
      <c r="D17" s="129"/>
      <c r="E17" s="129"/>
      <c r="F17" s="129"/>
      <c r="G17" s="129"/>
      <c r="H17" s="129"/>
      <c r="I17" s="129"/>
      <c r="J17" s="129"/>
      <c r="K17" s="129"/>
      <c r="L17" s="129"/>
      <c r="M17" s="129"/>
      <c r="N17" s="129"/>
      <c r="O17" s="129"/>
      <c r="P17" s="171" t="str">
        <f t="shared" si="0"/>
        <v/>
      </c>
    </row>
    <row r="18" spans="1:16" s="133" customFormat="1" x14ac:dyDescent="0.2">
      <c r="A18" s="348"/>
      <c r="B18" s="349"/>
      <c r="C18" s="194" t="s">
        <v>100</v>
      </c>
      <c r="D18" s="130"/>
      <c r="E18" s="130"/>
      <c r="F18" s="130"/>
      <c r="G18" s="130"/>
      <c r="H18" s="130"/>
      <c r="I18" s="130"/>
      <c r="J18" s="130"/>
      <c r="K18" s="130"/>
      <c r="L18" s="130"/>
      <c r="M18" s="130"/>
      <c r="N18" s="130"/>
      <c r="O18" s="130"/>
      <c r="P18" s="172" t="str">
        <f t="shared" si="0"/>
        <v/>
      </c>
    </row>
    <row r="19" spans="1:16" s="133" customFormat="1" x14ac:dyDescent="0.2">
      <c r="A19" s="61" t="s">
        <v>213</v>
      </c>
      <c r="D19" s="15"/>
    </row>
    <row r="20" spans="1:16" x14ac:dyDescent="0.2">
      <c r="A20" s="61" t="s">
        <v>214</v>
      </c>
      <c r="I20" s="33"/>
      <c r="J20" s="33"/>
    </row>
    <row r="21" spans="1:16" s="133" customFormat="1" ht="12.75" customHeight="1" x14ac:dyDescent="0.2">
      <c r="B21" s="141" t="str">
        <f>IF(C21&lt;&gt;"","Kontrolle: ","")</f>
        <v/>
      </c>
      <c r="C21" s="140" t="str">
        <f>IF(SUM(P26)&lt;&gt;SUM(P11,P13),"Gesamtsumme Abschaltungen wegen Verletzungen vertraglicher Pflichten nach Aussetzung der Vertragsabwicklung ungleich der Summe nach Versorgern","")</f>
        <v/>
      </c>
    </row>
    <row r="22" spans="1:16" s="133" customFormat="1" x14ac:dyDescent="0.2">
      <c r="A22" s="361" t="s">
        <v>627</v>
      </c>
      <c r="B22" s="141" t="str">
        <f t="shared" ref="B22:B23" si="1">IF(C22&lt;&gt;"","Kontrolle: ","")</f>
        <v/>
      </c>
      <c r="C22" s="140" t="str">
        <f>IF(SUM(P27)&lt;&gt;SUM(P12,P14),"Gesamtsumme Abschaltungen wegen Verletzungen vertraglicher Pflichten nach Vertragsauflösung ungleich der Summe nach Versorgern","")</f>
        <v/>
      </c>
    </row>
    <row r="23" spans="1:16" s="133" customFormat="1" x14ac:dyDescent="0.2">
      <c r="A23" s="362"/>
      <c r="B23" s="141" t="str">
        <f t="shared" si="1"/>
        <v/>
      </c>
      <c r="C23" s="140" t="str">
        <f>IF(SUM(P28)&lt;&gt;SUM(P15:P16),"Gesamtsumme Wiederaufnahmen der Belieferung nach Abschaltung nach Aussetzen der Vertragsabwicklung ungleich der Summe nach Versorgern","")</f>
        <v/>
      </c>
    </row>
    <row r="24" spans="1:16" s="133" customFormat="1" ht="12.75" customHeight="1" x14ac:dyDescent="0.2">
      <c r="A24" s="350" t="s">
        <v>228</v>
      </c>
      <c r="B24" s="351"/>
      <c r="C24" s="352"/>
      <c r="D24" s="62" t="s">
        <v>80</v>
      </c>
      <c r="E24" s="69" t="s">
        <v>145</v>
      </c>
      <c r="F24" s="69" t="s">
        <v>146</v>
      </c>
      <c r="G24" s="69" t="s">
        <v>147</v>
      </c>
      <c r="H24" s="69" t="s">
        <v>129</v>
      </c>
      <c r="I24" s="69" t="s">
        <v>148</v>
      </c>
      <c r="J24" s="69" t="s">
        <v>149</v>
      </c>
      <c r="K24" s="69" t="s">
        <v>150</v>
      </c>
      <c r="L24" s="69" t="s">
        <v>151</v>
      </c>
      <c r="M24" s="69" t="s">
        <v>152</v>
      </c>
      <c r="N24" s="69" t="s">
        <v>153</v>
      </c>
      <c r="O24" s="69" t="s">
        <v>154</v>
      </c>
      <c r="P24" s="69" t="s">
        <v>140</v>
      </c>
    </row>
    <row r="25" spans="1:16" s="133" customFormat="1" ht="12.75" customHeight="1" x14ac:dyDescent="0.2">
      <c r="A25" s="353"/>
      <c r="B25" s="354"/>
      <c r="C25" s="355"/>
      <c r="D25" s="68" t="s">
        <v>142</v>
      </c>
      <c r="E25" s="68" t="s">
        <v>142</v>
      </c>
      <c r="F25" s="68" t="s">
        <v>142</v>
      </c>
      <c r="G25" s="68" t="s">
        <v>142</v>
      </c>
      <c r="H25" s="68" t="s">
        <v>142</v>
      </c>
      <c r="I25" s="68" t="s">
        <v>142</v>
      </c>
      <c r="J25" s="68" t="s">
        <v>142</v>
      </c>
      <c r="K25" s="68" t="s">
        <v>142</v>
      </c>
      <c r="L25" s="68" t="s">
        <v>142</v>
      </c>
      <c r="M25" s="68" t="s">
        <v>142</v>
      </c>
      <c r="N25" s="68" t="s">
        <v>142</v>
      </c>
      <c r="O25" s="68" t="s">
        <v>142</v>
      </c>
      <c r="P25" s="68" t="s">
        <v>142</v>
      </c>
    </row>
    <row r="26" spans="1:16" s="133" customFormat="1" x14ac:dyDescent="0.2">
      <c r="A26" s="308" t="str">
        <f>"Versorger "&amp;L!E3&amp;" (*)"</f>
        <v>Versorger Firmenname (*)</v>
      </c>
      <c r="B26" s="308" t="str">
        <f>IF(L!E3="Firmenname","EC-Nummer","Firmenname")</f>
        <v>EC-Nummer</v>
      </c>
      <c r="C26" s="73" t="s">
        <v>180</v>
      </c>
      <c r="D26" s="88" t="str">
        <f>IF(SUMIF($C$29:$C$301,$C26,D$29:D$301)&gt;0,SUMIF($C$29:$C$301,$C26,D$29:D$301),"")</f>
        <v/>
      </c>
      <c r="E26" s="88" t="str">
        <f t="shared" ref="E26:O27" si="2">IF(SUMIF($C$29:$C$301,$C26,E$29:E$301)&gt;0,SUMIF($C$29:$C$301,$C26,E$29:E$301),"")</f>
        <v/>
      </c>
      <c r="F26" s="88" t="str">
        <f t="shared" si="2"/>
        <v/>
      </c>
      <c r="G26" s="88" t="str">
        <f t="shared" si="2"/>
        <v/>
      </c>
      <c r="H26" s="88" t="str">
        <f t="shared" si="2"/>
        <v/>
      </c>
      <c r="I26" s="88" t="str">
        <f t="shared" si="2"/>
        <v/>
      </c>
      <c r="J26" s="88" t="str">
        <f t="shared" si="2"/>
        <v/>
      </c>
      <c r="K26" s="88" t="str">
        <f t="shared" si="2"/>
        <v/>
      </c>
      <c r="L26" s="88" t="str">
        <f t="shared" si="2"/>
        <v/>
      </c>
      <c r="M26" s="88" t="str">
        <f t="shared" si="2"/>
        <v/>
      </c>
      <c r="N26" s="88" t="str">
        <f t="shared" si="2"/>
        <v/>
      </c>
      <c r="O26" s="88" t="str">
        <f t="shared" si="2"/>
        <v/>
      </c>
      <c r="P26" s="88" t="str">
        <f t="shared" ref="P26:P58" si="3">IF(SUM(D26:O26)&gt;0,SUM(D26:O26),"")</f>
        <v/>
      </c>
    </row>
    <row r="27" spans="1:16" s="133" customFormat="1" x14ac:dyDescent="0.2">
      <c r="A27" s="363"/>
      <c r="B27" s="363"/>
      <c r="C27" s="75" t="s">
        <v>181</v>
      </c>
      <c r="D27" s="136" t="str">
        <f>IF(SUMIF($C$29:$C$301,$C27,D$29:D$301)&gt;0,SUMIF($C$29:$C$301,$C27,D$29:D$301),"")</f>
        <v/>
      </c>
      <c r="E27" s="136" t="str">
        <f t="shared" si="2"/>
        <v/>
      </c>
      <c r="F27" s="136" t="str">
        <f t="shared" si="2"/>
        <v/>
      </c>
      <c r="G27" s="136" t="str">
        <f t="shared" si="2"/>
        <v/>
      </c>
      <c r="H27" s="136" t="str">
        <f t="shared" si="2"/>
        <v/>
      </c>
      <c r="I27" s="136" t="str">
        <f t="shared" si="2"/>
        <v/>
      </c>
      <c r="J27" s="136" t="str">
        <f t="shared" si="2"/>
        <v/>
      </c>
      <c r="K27" s="136" t="str">
        <f t="shared" si="2"/>
        <v/>
      </c>
      <c r="L27" s="136" t="str">
        <f t="shared" si="2"/>
        <v/>
      </c>
      <c r="M27" s="136" t="str">
        <f t="shared" si="2"/>
        <v/>
      </c>
      <c r="N27" s="136" t="str">
        <f t="shared" si="2"/>
        <v/>
      </c>
      <c r="O27" s="136" t="str">
        <f t="shared" si="2"/>
        <v/>
      </c>
      <c r="P27" s="136" t="str">
        <f t="shared" si="3"/>
        <v/>
      </c>
    </row>
    <row r="28" spans="1:16" s="133" customFormat="1" x14ac:dyDescent="0.2">
      <c r="A28" s="363"/>
      <c r="B28" s="363"/>
      <c r="C28" s="74" t="s">
        <v>128</v>
      </c>
      <c r="D28" s="89" t="str">
        <f>IF(SUMIF($C$29:$C$301,$C28,D$29:D$301)&gt;0,SUMIF($C$29:$C$301,$C28,D$29:D$301),"")</f>
        <v/>
      </c>
      <c r="E28" s="89" t="str">
        <f t="shared" ref="E28:O28" si="4">IF(SUMIF($C$29:$C$301,$C28,E$29:E$301)&gt;0,SUMIF($C$29:$C$301,$C28,E$29:E$301),"")</f>
        <v/>
      </c>
      <c r="F28" s="89" t="str">
        <f t="shared" si="4"/>
        <v/>
      </c>
      <c r="G28" s="89" t="str">
        <f t="shared" si="4"/>
        <v/>
      </c>
      <c r="H28" s="89" t="str">
        <f t="shared" si="4"/>
        <v/>
      </c>
      <c r="I28" s="89" t="str">
        <f t="shared" si="4"/>
        <v/>
      </c>
      <c r="J28" s="89" t="str">
        <f t="shared" si="4"/>
        <v/>
      </c>
      <c r="K28" s="89" t="str">
        <f t="shared" si="4"/>
        <v/>
      </c>
      <c r="L28" s="89" t="str">
        <f t="shared" si="4"/>
        <v/>
      </c>
      <c r="M28" s="89" t="str">
        <f t="shared" si="4"/>
        <v/>
      </c>
      <c r="N28" s="89" t="str">
        <f t="shared" si="4"/>
        <v/>
      </c>
      <c r="O28" s="89" t="str">
        <f t="shared" si="4"/>
        <v/>
      </c>
      <c r="P28" s="89" t="str">
        <f t="shared" si="3"/>
        <v/>
      </c>
    </row>
    <row r="29" spans="1:16" x14ac:dyDescent="0.2">
      <c r="A29" s="340"/>
      <c r="B29" s="343" t="str">
        <f>IF(A29="","",IFERROR(VLOOKUP(A29,L!$M$11:$N$120,2,FALSE),"Eingabeart wurde geändert"))</f>
        <v/>
      </c>
      <c r="C29" s="73" t="s">
        <v>180</v>
      </c>
      <c r="D29" s="129"/>
      <c r="E29" s="129"/>
      <c r="F29" s="129"/>
      <c r="G29" s="129"/>
      <c r="H29" s="129"/>
      <c r="I29" s="129"/>
      <c r="J29" s="129"/>
      <c r="K29" s="129"/>
      <c r="L29" s="129"/>
      <c r="M29" s="129"/>
      <c r="N29" s="129"/>
      <c r="O29" s="129"/>
      <c r="P29" s="88" t="str">
        <f t="shared" si="3"/>
        <v/>
      </c>
    </row>
    <row r="30" spans="1:16" x14ac:dyDescent="0.2">
      <c r="A30" s="341"/>
      <c r="B30" s="344"/>
      <c r="C30" s="75" t="s">
        <v>181</v>
      </c>
      <c r="D30" s="170"/>
      <c r="E30" s="170"/>
      <c r="F30" s="170"/>
      <c r="G30" s="170"/>
      <c r="H30" s="170"/>
      <c r="I30" s="170"/>
      <c r="J30" s="170"/>
      <c r="K30" s="170"/>
      <c r="L30" s="170"/>
      <c r="M30" s="170"/>
      <c r="N30" s="170"/>
      <c r="O30" s="170"/>
      <c r="P30" s="136" t="str">
        <f t="shared" si="3"/>
        <v/>
      </c>
    </row>
    <row r="31" spans="1:16" x14ac:dyDescent="0.2">
      <c r="A31" s="341"/>
      <c r="B31" s="344"/>
      <c r="C31" s="74" t="s">
        <v>128</v>
      </c>
      <c r="D31" s="130"/>
      <c r="E31" s="130"/>
      <c r="F31" s="130"/>
      <c r="G31" s="130"/>
      <c r="H31" s="130"/>
      <c r="I31" s="130"/>
      <c r="J31" s="130"/>
      <c r="K31" s="130"/>
      <c r="L31" s="130"/>
      <c r="M31" s="130"/>
      <c r="N31" s="130"/>
      <c r="O31" s="130"/>
      <c r="P31" s="89" t="str">
        <f t="shared" si="3"/>
        <v/>
      </c>
    </row>
    <row r="32" spans="1:16" ht="12.75" customHeight="1" x14ac:dyDescent="0.2">
      <c r="A32" s="340"/>
      <c r="B32" s="343" t="str">
        <f>IF(A32="","",IFERROR(VLOOKUP(A32,L!$M$11:$N$120,2,FALSE),"Eingabeart wurde geändert"))</f>
        <v/>
      </c>
      <c r="C32" s="73" t="s">
        <v>180</v>
      </c>
      <c r="D32" s="129"/>
      <c r="E32" s="129"/>
      <c r="F32" s="129"/>
      <c r="G32" s="129"/>
      <c r="H32" s="129"/>
      <c r="I32" s="129"/>
      <c r="J32" s="129"/>
      <c r="K32" s="129"/>
      <c r="L32" s="129"/>
      <c r="M32" s="129"/>
      <c r="N32" s="129"/>
      <c r="O32" s="129"/>
      <c r="P32" s="88" t="str">
        <f t="shared" si="3"/>
        <v/>
      </c>
    </row>
    <row r="33" spans="1:16" x14ac:dyDescent="0.2">
      <c r="A33" s="341"/>
      <c r="B33" s="344"/>
      <c r="C33" s="75" t="s">
        <v>181</v>
      </c>
      <c r="D33" s="170"/>
      <c r="E33" s="170"/>
      <c r="F33" s="170"/>
      <c r="G33" s="170"/>
      <c r="H33" s="170"/>
      <c r="I33" s="170"/>
      <c r="J33" s="170"/>
      <c r="K33" s="170"/>
      <c r="L33" s="170"/>
      <c r="M33" s="170"/>
      <c r="N33" s="170"/>
      <c r="O33" s="170"/>
      <c r="P33" s="136" t="str">
        <f t="shared" si="3"/>
        <v/>
      </c>
    </row>
    <row r="34" spans="1:16" x14ac:dyDescent="0.2">
      <c r="A34" s="341"/>
      <c r="B34" s="344"/>
      <c r="C34" s="74" t="s">
        <v>128</v>
      </c>
      <c r="D34" s="130"/>
      <c r="E34" s="130"/>
      <c r="F34" s="130"/>
      <c r="G34" s="130"/>
      <c r="H34" s="130"/>
      <c r="I34" s="130"/>
      <c r="J34" s="130"/>
      <c r="K34" s="130"/>
      <c r="L34" s="130"/>
      <c r="M34" s="130"/>
      <c r="N34" s="130"/>
      <c r="O34" s="130"/>
      <c r="P34" s="89" t="str">
        <f t="shared" si="3"/>
        <v/>
      </c>
    </row>
    <row r="35" spans="1:16" ht="12.75" customHeight="1" x14ac:dyDescent="0.2">
      <c r="A35" s="340"/>
      <c r="B35" s="343" t="str">
        <f>IF(A35="","",IFERROR(VLOOKUP(A35,L!$M$11:$N$120,2,FALSE),"Eingabeart wurde geändert"))</f>
        <v/>
      </c>
      <c r="C35" s="73" t="s">
        <v>180</v>
      </c>
      <c r="D35" s="129"/>
      <c r="E35" s="129"/>
      <c r="F35" s="129"/>
      <c r="G35" s="129"/>
      <c r="H35" s="129"/>
      <c r="I35" s="129"/>
      <c r="J35" s="129"/>
      <c r="K35" s="129"/>
      <c r="L35" s="129"/>
      <c r="M35" s="129"/>
      <c r="N35" s="129"/>
      <c r="O35" s="129"/>
      <c r="P35" s="88" t="str">
        <f t="shared" si="3"/>
        <v/>
      </c>
    </row>
    <row r="36" spans="1:16" x14ac:dyDescent="0.2">
      <c r="A36" s="341"/>
      <c r="B36" s="344"/>
      <c r="C36" s="75" t="s">
        <v>181</v>
      </c>
      <c r="D36" s="170"/>
      <c r="E36" s="170"/>
      <c r="F36" s="170"/>
      <c r="G36" s="170"/>
      <c r="H36" s="170"/>
      <c r="I36" s="170"/>
      <c r="J36" s="170"/>
      <c r="K36" s="170"/>
      <c r="L36" s="170"/>
      <c r="M36" s="170"/>
      <c r="N36" s="170"/>
      <c r="O36" s="170"/>
      <c r="P36" s="136" t="str">
        <f t="shared" si="3"/>
        <v/>
      </c>
    </row>
    <row r="37" spans="1:16" x14ac:dyDescent="0.2">
      <c r="A37" s="341"/>
      <c r="B37" s="344"/>
      <c r="C37" s="74" t="s">
        <v>128</v>
      </c>
      <c r="D37" s="130"/>
      <c r="E37" s="130"/>
      <c r="F37" s="130"/>
      <c r="G37" s="130"/>
      <c r="H37" s="130"/>
      <c r="I37" s="130"/>
      <c r="J37" s="130"/>
      <c r="K37" s="130"/>
      <c r="L37" s="130"/>
      <c r="M37" s="130"/>
      <c r="N37" s="130"/>
      <c r="O37" s="130"/>
      <c r="P37" s="89" t="str">
        <f t="shared" si="3"/>
        <v/>
      </c>
    </row>
    <row r="38" spans="1:16" ht="12.75" customHeight="1" x14ac:dyDescent="0.2">
      <c r="A38" s="340"/>
      <c r="B38" s="343" t="str">
        <f>IF(A38="","",IFERROR(VLOOKUP(A38,L!$M$11:$N$120,2,FALSE),"Eingabeart wurde geändert"))</f>
        <v/>
      </c>
      <c r="C38" s="73" t="s">
        <v>180</v>
      </c>
      <c r="D38" s="129"/>
      <c r="E38" s="129"/>
      <c r="F38" s="129"/>
      <c r="G38" s="129"/>
      <c r="H38" s="129"/>
      <c r="I38" s="129"/>
      <c r="J38" s="129"/>
      <c r="K38" s="129"/>
      <c r="L38" s="129"/>
      <c r="M38" s="129"/>
      <c r="N38" s="129"/>
      <c r="O38" s="129"/>
      <c r="P38" s="88" t="str">
        <f t="shared" si="3"/>
        <v/>
      </c>
    </row>
    <row r="39" spans="1:16" x14ac:dyDescent="0.2">
      <c r="A39" s="341"/>
      <c r="B39" s="344"/>
      <c r="C39" s="75" t="s">
        <v>181</v>
      </c>
      <c r="D39" s="170"/>
      <c r="E39" s="170"/>
      <c r="F39" s="170"/>
      <c r="G39" s="170"/>
      <c r="H39" s="170"/>
      <c r="I39" s="170"/>
      <c r="J39" s="170"/>
      <c r="K39" s="170"/>
      <c r="L39" s="170"/>
      <c r="M39" s="170"/>
      <c r="N39" s="170"/>
      <c r="O39" s="170"/>
      <c r="P39" s="136" t="str">
        <f t="shared" si="3"/>
        <v/>
      </c>
    </row>
    <row r="40" spans="1:16" x14ac:dyDescent="0.2">
      <c r="A40" s="341"/>
      <c r="B40" s="344"/>
      <c r="C40" s="74" t="s">
        <v>128</v>
      </c>
      <c r="D40" s="130"/>
      <c r="E40" s="130"/>
      <c r="F40" s="130"/>
      <c r="G40" s="130"/>
      <c r="H40" s="130"/>
      <c r="I40" s="130"/>
      <c r="J40" s="130"/>
      <c r="K40" s="130"/>
      <c r="L40" s="130"/>
      <c r="M40" s="130"/>
      <c r="N40" s="130"/>
      <c r="O40" s="130"/>
      <c r="P40" s="89" t="str">
        <f t="shared" si="3"/>
        <v/>
      </c>
    </row>
    <row r="41" spans="1:16" ht="12.75" customHeight="1" x14ac:dyDescent="0.2">
      <c r="A41" s="340"/>
      <c r="B41" s="343" t="str">
        <f>IF(A41="","",IFERROR(VLOOKUP(A41,L!$M$11:$N$120,2,FALSE),"Eingabeart wurde geändert"))</f>
        <v/>
      </c>
      <c r="C41" s="73" t="s">
        <v>180</v>
      </c>
      <c r="D41" s="129"/>
      <c r="E41" s="129"/>
      <c r="F41" s="129"/>
      <c r="G41" s="129"/>
      <c r="H41" s="129"/>
      <c r="I41" s="129"/>
      <c r="J41" s="129"/>
      <c r="K41" s="129"/>
      <c r="L41" s="129"/>
      <c r="M41" s="129"/>
      <c r="N41" s="129"/>
      <c r="O41" s="129"/>
      <c r="P41" s="88" t="str">
        <f t="shared" si="3"/>
        <v/>
      </c>
    </row>
    <row r="42" spans="1:16" x14ac:dyDescent="0.2">
      <c r="A42" s="341"/>
      <c r="B42" s="344"/>
      <c r="C42" s="75" t="s">
        <v>181</v>
      </c>
      <c r="D42" s="170"/>
      <c r="E42" s="170"/>
      <c r="F42" s="170"/>
      <c r="G42" s="170"/>
      <c r="H42" s="170"/>
      <c r="I42" s="170"/>
      <c r="J42" s="170"/>
      <c r="K42" s="170"/>
      <c r="L42" s="170"/>
      <c r="M42" s="170"/>
      <c r="N42" s="170"/>
      <c r="O42" s="170"/>
      <c r="P42" s="136" t="str">
        <f t="shared" si="3"/>
        <v/>
      </c>
    </row>
    <row r="43" spans="1:16" x14ac:dyDescent="0.2">
      <c r="A43" s="341"/>
      <c r="B43" s="344"/>
      <c r="C43" s="74" t="s">
        <v>128</v>
      </c>
      <c r="D43" s="130"/>
      <c r="E43" s="130"/>
      <c r="F43" s="130"/>
      <c r="G43" s="130"/>
      <c r="H43" s="130"/>
      <c r="I43" s="130"/>
      <c r="J43" s="130"/>
      <c r="K43" s="130"/>
      <c r="L43" s="130"/>
      <c r="M43" s="130"/>
      <c r="N43" s="130"/>
      <c r="O43" s="130"/>
      <c r="P43" s="89" t="str">
        <f t="shared" si="3"/>
        <v/>
      </c>
    </row>
    <row r="44" spans="1:16" ht="12.75" customHeight="1" x14ac:dyDescent="0.2">
      <c r="A44" s="340"/>
      <c r="B44" s="343" t="str">
        <f>IF(A44="","",IFERROR(VLOOKUP(A44,L!$M$11:$N$120,2,FALSE),"Eingabeart wurde geändert"))</f>
        <v/>
      </c>
      <c r="C44" s="73" t="s">
        <v>180</v>
      </c>
      <c r="D44" s="129"/>
      <c r="E44" s="129"/>
      <c r="F44" s="129"/>
      <c r="G44" s="129"/>
      <c r="H44" s="129"/>
      <c r="I44" s="129"/>
      <c r="J44" s="129"/>
      <c r="K44" s="129"/>
      <c r="L44" s="129"/>
      <c r="M44" s="129"/>
      <c r="N44" s="129"/>
      <c r="O44" s="129"/>
      <c r="P44" s="88" t="str">
        <f t="shared" si="3"/>
        <v/>
      </c>
    </row>
    <row r="45" spans="1:16" x14ac:dyDescent="0.2">
      <c r="A45" s="341"/>
      <c r="B45" s="344"/>
      <c r="C45" s="75" t="s">
        <v>181</v>
      </c>
      <c r="D45" s="170"/>
      <c r="E45" s="170"/>
      <c r="F45" s="170"/>
      <c r="G45" s="170"/>
      <c r="H45" s="170"/>
      <c r="I45" s="170"/>
      <c r="J45" s="170"/>
      <c r="K45" s="170"/>
      <c r="L45" s="170"/>
      <c r="M45" s="170"/>
      <c r="N45" s="170"/>
      <c r="O45" s="170"/>
      <c r="P45" s="136" t="str">
        <f t="shared" si="3"/>
        <v/>
      </c>
    </row>
    <row r="46" spans="1:16" x14ac:dyDescent="0.2">
      <c r="A46" s="341"/>
      <c r="B46" s="344"/>
      <c r="C46" s="74" t="s">
        <v>128</v>
      </c>
      <c r="D46" s="130"/>
      <c r="E46" s="130"/>
      <c r="F46" s="130"/>
      <c r="G46" s="130"/>
      <c r="H46" s="130"/>
      <c r="I46" s="130"/>
      <c r="J46" s="130"/>
      <c r="K46" s="130"/>
      <c r="L46" s="130"/>
      <c r="M46" s="130"/>
      <c r="N46" s="130"/>
      <c r="O46" s="130"/>
      <c r="P46" s="89" t="str">
        <f t="shared" si="3"/>
        <v/>
      </c>
    </row>
    <row r="47" spans="1:16" ht="12.75" customHeight="1" x14ac:dyDescent="0.2">
      <c r="A47" s="340"/>
      <c r="B47" s="343" t="str">
        <f>IF(A47="","",IFERROR(VLOOKUP(A47,L!$M$11:$N$120,2,FALSE),"Eingabeart wurde geändert"))</f>
        <v/>
      </c>
      <c r="C47" s="73" t="s">
        <v>180</v>
      </c>
      <c r="D47" s="129"/>
      <c r="E47" s="129"/>
      <c r="F47" s="129"/>
      <c r="G47" s="129"/>
      <c r="H47" s="129"/>
      <c r="I47" s="129"/>
      <c r="J47" s="129"/>
      <c r="K47" s="129"/>
      <c r="L47" s="129"/>
      <c r="M47" s="129"/>
      <c r="N47" s="129"/>
      <c r="O47" s="129"/>
      <c r="P47" s="88" t="str">
        <f t="shared" si="3"/>
        <v/>
      </c>
    </row>
    <row r="48" spans="1:16" x14ac:dyDescent="0.2">
      <c r="A48" s="341"/>
      <c r="B48" s="344"/>
      <c r="C48" s="75" t="s">
        <v>181</v>
      </c>
      <c r="D48" s="170"/>
      <c r="E48" s="170"/>
      <c r="F48" s="170"/>
      <c r="G48" s="170"/>
      <c r="H48" s="170"/>
      <c r="I48" s="170"/>
      <c r="J48" s="170"/>
      <c r="K48" s="170"/>
      <c r="L48" s="170"/>
      <c r="M48" s="170"/>
      <c r="N48" s="170"/>
      <c r="O48" s="170"/>
      <c r="P48" s="136" t="str">
        <f t="shared" si="3"/>
        <v/>
      </c>
    </row>
    <row r="49" spans="1:16" x14ac:dyDescent="0.2">
      <c r="A49" s="341"/>
      <c r="B49" s="344"/>
      <c r="C49" s="74" t="s">
        <v>128</v>
      </c>
      <c r="D49" s="130"/>
      <c r="E49" s="130"/>
      <c r="F49" s="130"/>
      <c r="G49" s="130"/>
      <c r="H49" s="130"/>
      <c r="I49" s="130"/>
      <c r="J49" s="130"/>
      <c r="K49" s="130"/>
      <c r="L49" s="130"/>
      <c r="M49" s="130"/>
      <c r="N49" s="130"/>
      <c r="O49" s="130"/>
      <c r="P49" s="89" t="str">
        <f t="shared" si="3"/>
        <v/>
      </c>
    </row>
    <row r="50" spans="1:16" ht="12.75" customHeight="1" x14ac:dyDescent="0.2">
      <c r="A50" s="340"/>
      <c r="B50" s="343" t="str">
        <f>IF(A50="","",IFERROR(VLOOKUP(A50,L!$M$11:$N$120,2,FALSE),"Eingabeart wurde geändert"))</f>
        <v/>
      </c>
      <c r="C50" s="73" t="s">
        <v>180</v>
      </c>
      <c r="D50" s="129"/>
      <c r="E50" s="129"/>
      <c r="F50" s="129"/>
      <c r="G50" s="129"/>
      <c r="H50" s="129"/>
      <c r="I50" s="129"/>
      <c r="J50" s="129"/>
      <c r="K50" s="129"/>
      <c r="L50" s="129"/>
      <c r="M50" s="129"/>
      <c r="N50" s="129"/>
      <c r="O50" s="129"/>
      <c r="P50" s="88" t="str">
        <f t="shared" si="3"/>
        <v/>
      </c>
    </row>
    <row r="51" spans="1:16" x14ac:dyDescent="0.2">
      <c r="A51" s="341"/>
      <c r="B51" s="344"/>
      <c r="C51" s="75" t="s">
        <v>181</v>
      </c>
      <c r="D51" s="170"/>
      <c r="E51" s="170"/>
      <c r="F51" s="170"/>
      <c r="G51" s="170"/>
      <c r="H51" s="170"/>
      <c r="I51" s="170"/>
      <c r="J51" s="170"/>
      <c r="K51" s="170"/>
      <c r="L51" s="170"/>
      <c r="M51" s="170"/>
      <c r="N51" s="170"/>
      <c r="O51" s="170"/>
      <c r="P51" s="136" t="str">
        <f t="shared" si="3"/>
        <v/>
      </c>
    </row>
    <row r="52" spans="1:16" x14ac:dyDescent="0.2">
      <c r="A52" s="341"/>
      <c r="B52" s="344"/>
      <c r="C52" s="74" t="s">
        <v>128</v>
      </c>
      <c r="D52" s="130"/>
      <c r="E52" s="130"/>
      <c r="F52" s="130"/>
      <c r="G52" s="130"/>
      <c r="H52" s="130"/>
      <c r="I52" s="130"/>
      <c r="J52" s="130"/>
      <c r="K52" s="130"/>
      <c r="L52" s="130"/>
      <c r="M52" s="130"/>
      <c r="N52" s="130"/>
      <c r="O52" s="130"/>
      <c r="P52" s="89" t="str">
        <f t="shared" si="3"/>
        <v/>
      </c>
    </row>
    <row r="53" spans="1:16" ht="12.75" customHeight="1" x14ac:dyDescent="0.2">
      <c r="A53" s="340"/>
      <c r="B53" s="343" t="str">
        <f>IF(A53="","",IFERROR(VLOOKUP(A53,L!$M$11:$N$120,2,FALSE),"Eingabeart wurde geändert"))</f>
        <v/>
      </c>
      <c r="C53" s="73" t="s">
        <v>180</v>
      </c>
      <c r="D53" s="129"/>
      <c r="E53" s="129"/>
      <c r="F53" s="129"/>
      <c r="G53" s="129"/>
      <c r="H53" s="129"/>
      <c r="I53" s="129"/>
      <c r="J53" s="129"/>
      <c r="K53" s="129"/>
      <c r="L53" s="129"/>
      <c r="M53" s="129"/>
      <c r="N53" s="129"/>
      <c r="O53" s="129"/>
      <c r="P53" s="88" t="str">
        <f t="shared" si="3"/>
        <v/>
      </c>
    </row>
    <row r="54" spans="1:16" x14ac:dyDescent="0.2">
      <c r="A54" s="341"/>
      <c r="B54" s="344"/>
      <c r="C54" s="75" t="s">
        <v>181</v>
      </c>
      <c r="D54" s="170"/>
      <c r="E54" s="170"/>
      <c r="F54" s="170"/>
      <c r="G54" s="170"/>
      <c r="H54" s="170"/>
      <c r="I54" s="170"/>
      <c r="J54" s="170"/>
      <c r="K54" s="170"/>
      <c r="L54" s="170"/>
      <c r="M54" s="170"/>
      <c r="N54" s="170"/>
      <c r="O54" s="170"/>
      <c r="P54" s="136" t="str">
        <f t="shared" si="3"/>
        <v/>
      </c>
    </row>
    <row r="55" spans="1:16" x14ac:dyDescent="0.2">
      <c r="A55" s="341"/>
      <c r="B55" s="344"/>
      <c r="C55" s="74" t="s">
        <v>128</v>
      </c>
      <c r="D55" s="130"/>
      <c r="E55" s="130"/>
      <c r="F55" s="130"/>
      <c r="G55" s="130"/>
      <c r="H55" s="130"/>
      <c r="I55" s="130"/>
      <c r="J55" s="130"/>
      <c r="K55" s="130"/>
      <c r="L55" s="130"/>
      <c r="M55" s="130"/>
      <c r="N55" s="130"/>
      <c r="O55" s="130"/>
      <c r="P55" s="89" t="str">
        <f t="shared" si="3"/>
        <v/>
      </c>
    </row>
    <row r="56" spans="1:16" ht="12.75" customHeight="1" x14ac:dyDescent="0.2">
      <c r="A56" s="340"/>
      <c r="B56" s="343" t="str">
        <f>IF(A56="","",IFERROR(VLOOKUP(A56,L!$M$11:$N$120,2,FALSE),"Eingabeart wurde geändert"))</f>
        <v/>
      </c>
      <c r="C56" s="73" t="s">
        <v>180</v>
      </c>
      <c r="D56" s="129"/>
      <c r="E56" s="129"/>
      <c r="F56" s="129"/>
      <c r="G56" s="129"/>
      <c r="H56" s="129"/>
      <c r="I56" s="129"/>
      <c r="J56" s="129"/>
      <c r="K56" s="129"/>
      <c r="L56" s="129"/>
      <c r="M56" s="129"/>
      <c r="N56" s="129"/>
      <c r="O56" s="129"/>
      <c r="P56" s="88" t="str">
        <f t="shared" si="3"/>
        <v/>
      </c>
    </row>
    <row r="57" spans="1:16" x14ac:dyDescent="0.2">
      <c r="A57" s="341"/>
      <c r="B57" s="344"/>
      <c r="C57" s="75" t="s">
        <v>181</v>
      </c>
      <c r="D57" s="170"/>
      <c r="E57" s="170"/>
      <c r="F57" s="170"/>
      <c r="G57" s="170"/>
      <c r="H57" s="170"/>
      <c r="I57" s="170"/>
      <c r="J57" s="170"/>
      <c r="K57" s="170"/>
      <c r="L57" s="170"/>
      <c r="M57" s="170"/>
      <c r="N57" s="170"/>
      <c r="O57" s="170"/>
      <c r="P57" s="136" t="str">
        <f t="shared" si="3"/>
        <v/>
      </c>
    </row>
    <row r="58" spans="1:16" x14ac:dyDescent="0.2">
      <c r="A58" s="341"/>
      <c r="B58" s="344"/>
      <c r="C58" s="74" t="s">
        <v>128</v>
      </c>
      <c r="D58" s="130"/>
      <c r="E58" s="130"/>
      <c r="F58" s="130"/>
      <c r="G58" s="130"/>
      <c r="H58" s="130"/>
      <c r="I58" s="130"/>
      <c r="J58" s="130"/>
      <c r="K58" s="130"/>
      <c r="L58" s="130"/>
      <c r="M58" s="130"/>
      <c r="N58" s="130"/>
      <c r="O58" s="130"/>
      <c r="P58" s="89" t="str">
        <f t="shared" si="3"/>
        <v/>
      </c>
    </row>
    <row r="59" spans="1:16" x14ac:dyDescent="0.2">
      <c r="A59" s="340"/>
      <c r="B59" s="343" t="str">
        <f>IF(A59="","",IFERROR(VLOOKUP(A59,L!$M$11:$N$120,2,FALSE),"Eingabeart wurde geändert"))</f>
        <v/>
      </c>
      <c r="C59" s="73" t="s">
        <v>180</v>
      </c>
      <c r="D59" s="129"/>
      <c r="E59" s="129"/>
      <c r="F59" s="129"/>
      <c r="G59" s="129"/>
      <c r="H59" s="129"/>
      <c r="I59" s="129"/>
      <c r="J59" s="129"/>
      <c r="K59" s="129"/>
      <c r="L59" s="129"/>
      <c r="M59" s="129"/>
      <c r="N59" s="129"/>
      <c r="O59" s="129"/>
      <c r="P59" s="88" t="str">
        <f t="shared" ref="P59:P67" si="5">IF(SUM(D59:O59)&gt;0,SUM(D59:O59),"")</f>
        <v/>
      </c>
    </row>
    <row r="60" spans="1:16" x14ac:dyDescent="0.2">
      <c r="A60" s="341"/>
      <c r="B60" s="344"/>
      <c r="C60" s="75" t="s">
        <v>181</v>
      </c>
      <c r="D60" s="170"/>
      <c r="E60" s="170"/>
      <c r="F60" s="170"/>
      <c r="G60" s="170"/>
      <c r="H60" s="170"/>
      <c r="I60" s="170"/>
      <c r="J60" s="170"/>
      <c r="K60" s="170"/>
      <c r="L60" s="170"/>
      <c r="M60" s="170"/>
      <c r="N60" s="170"/>
      <c r="O60" s="170"/>
      <c r="P60" s="136" t="str">
        <f t="shared" si="5"/>
        <v/>
      </c>
    </row>
    <row r="61" spans="1:16" x14ac:dyDescent="0.2">
      <c r="A61" s="341"/>
      <c r="B61" s="344"/>
      <c r="C61" s="74" t="s">
        <v>128</v>
      </c>
      <c r="D61" s="130"/>
      <c r="E61" s="130"/>
      <c r="F61" s="130"/>
      <c r="G61" s="130"/>
      <c r="H61" s="130"/>
      <c r="I61" s="130"/>
      <c r="J61" s="130"/>
      <c r="K61" s="130"/>
      <c r="L61" s="130"/>
      <c r="M61" s="130"/>
      <c r="N61" s="130"/>
      <c r="O61" s="130"/>
      <c r="P61" s="89" t="str">
        <f t="shared" si="5"/>
        <v/>
      </c>
    </row>
    <row r="62" spans="1:16" x14ac:dyDescent="0.2">
      <c r="A62" s="340"/>
      <c r="B62" s="343" t="str">
        <f>IF(A62="","",IFERROR(VLOOKUP(A62,L!$M$11:$N$120,2,FALSE),"Eingabeart wurde geändert"))</f>
        <v/>
      </c>
      <c r="C62" s="73" t="s">
        <v>180</v>
      </c>
      <c r="D62" s="129"/>
      <c r="E62" s="129"/>
      <c r="F62" s="129"/>
      <c r="G62" s="129"/>
      <c r="H62" s="129"/>
      <c r="I62" s="129"/>
      <c r="J62" s="129"/>
      <c r="K62" s="129"/>
      <c r="L62" s="129"/>
      <c r="M62" s="129"/>
      <c r="N62" s="129"/>
      <c r="O62" s="129"/>
      <c r="P62" s="88" t="str">
        <f t="shared" si="5"/>
        <v/>
      </c>
    </row>
    <row r="63" spans="1:16" x14ac:dyDescent="0.2">
      <c r="A63" s="341"/>
      <c r="B63" s="344"/>
      <c r="C63" s="75" t="s">
        <v>181</v>
      </c>
      <c r="D63" s="170"/>
      <c r="E63" s="170"/>
      <c r="F63" s="170"/>
      <c r="G63" s="170"/>
      <c r="H63" s="170"/>
      <c r="I63" s="170"/>
      <c r="J63" s="170"/>
      <c r="K63" s="170"/>
      <c r="L63" s="170"/>
      <c r="M63" s="170"/>
      <c r="N63" s="170"/>
      <c r="O63" s="170"/>
      <c r="P63" s="136" t="str">
        <f t="shared" si="5"/>
        <v/>
      </c>
    </row>
    <row r="64" spans="1:16" x14ac:dyDescent="0.2">
      <c r="A64" s="341"/>
      <c r="B64" s="344"/>
      <c r="C64" s="74" t="s">
        <v>128</v>
      </c>
      <c r="D64" s="130"/>
      <c r="E64" s="130"/>
      <c r="F64" s="130"/>
      <c r="G64" s="130"/>
      <c r="H64" s="130"/>
      <c r="I64" s="130"/>
      <c r="J64" s="130"/>
      <c r="K64" s="130"/>
      <c r="L64" s="130"/>
      <c r="M64" s="130"/>
      <c r="N64" s="130"/>
      <c r="O64" s="130"/>
      <c r="P64" s="89" t="str">
        <f t="shared" si="5"/>
        <v/>
      </c>
    </row>
    <row r="65" spans="1:16" x14ac:dyDescent="0.2">
      <c r="A65" s="340"/>
      <c r="B65" s="343" t="str">
        <f>IF(A65="","",IFERROR(VLOOKUP(A65,L!$M$11:$N$120,2,FALSE),"Eingabeart wurde geändert"))</f>
        <v/>
      </c>
      <c r="C65" s="73" t="s">
        <v>180</v>
      </c>
      <c r="D65" s="129"/>
      <c r="E65" s="129"/>
      <c r="F65" s="129"/>
      <c r="G65" s="129"/>
      <c r="H65" s="129"/>
      <c r="I65" s="129"/>
      <c r="J65" s="129"/>
      <c r="K65" s="129"/>
      <c r="L65" s="129"/>
      <c r="M65" s="129"/>
      <c r="N65" s="129"/>
      <c r="O65" s="129"/>
      <c r="P65" s="88" t="str">
        <f t="shared" si="5"/>
        <v/>
      </c>
    </row>
    <row r="66" spans="1:16" x14ac:dyDescent="0.2">
      <c r="A66" s="341"/>
      <c r="B66" s="344"/>
      <c r="C66" s="75" t="s">
        <v>181</v>
      </c>
      <c r="D66" s="170"/>
      <c r="E66" s="170"/>
      <c r="F66" s="170"/>
      <c r="G66" s="170"/>
      <c r="H66" s="170"/>
      <c r="I66" s="170"/>
      <c r="J66" s="170"/>
      <c r="K66" s="170"/>
      <c r="L66" s="170"/>
      <c r="M66" s="170"/>
      <c r="N66" s="170"/>
      <c r="O66" s="170"/>
      <c r="P66" s="136" t="str">
        <f t="shared" si="5"/>
        <v/>
      </c>
    </row>
    <row r="67" spans="1:16" x14ac:dyDescent="0.2">
      <c r="A67" s="341"/>
      <c r="B67" s="344"/>
      <c r="C67" s="74" t="s">
        <v>128</v>
      </c>
      <c r="D67" s="130"/>
      <c r="E67" s="130"/>
      <c r="F67" s="130"/>
      <c r="G67" s="130"/>
      <c r="H67" s="130"/>
      <c r="I67" s="130"/>
      <c r="J67" s="130"/>
      <c r="K67" s="130"/>
      <c r="L67" s="130"/>
      <c r="M67" s="130"/>
      <c r="N67" s="130"/>
      <c r="O67" s="130"/>
      <c r="P67" s="89" t="str">
        <f t="shared" si="5"/>
        <v/>
      </c>
    </row>
    <row r="68" spans="1:16" x14ac:dyDescent="0.2">
      <c r="A68" s="340"/>
      <c r="B68" s="343" t="str">
        <f>IF(A68="","",IFERROR(VLOOKUP(A68,L!$M$11:$N$120,2,FALSE),"Eingabeart wurde geändert"))</f>
        <v/>
      </c>
      <c r="C68" s="73" t="s">
        <v>180</v>
      </c>
      <c r="D68" s="129"/>
      <c r="E68" s="129"/>
      <c r="F68" s="129"/>
      <c r="G68" s="129"/>
      <c r="H68" s="129"/>
      <c r="I68" s="129"/>
      <c r="J68" s="129"/>
      <c r="K68" s="129"/>
      <c r="L68" s="129"/>
      <c r="M68" s="129"/>
      <c r="N68" s="129"/>
      <c r="O68" s="129"/>
      <c r="P68" s="88" t="str">
        <f t="shared" ref="P68:P76" si="6">IF(SUM(D68:O68)&gt;0,SUM(D68:O68),"")</f>
        <v/>
      </c>
    </row>
    <row r="69" spans="1:16" x14ac:dyDescent="0.2">
      <c r="A69" s="341"/>
      <c r="B69" s="344"/>
      <c r="C69" s="75" t="s">
        <v>181</v>
      </c>
      <c r="D69" s="170"/>
      <c r="E69" s="170"/>
      <c r="F69" s="170"/>
      <c r="G69" s="170"/>
      <c r="H69" s="170"/>
      <c r="I69" s="170"/>
      <c r="J69" s="170"/>
      <c r="K69" s="170"/>
      <c r="L69" s="170"/>
      <c r="M69" s="170"/>
      <c r="N69" s="170"/>
      <c r="O69" s="170"/>
      <c r="P69" s="136" t="str">
        <f t="shared" si="6"/>
        <v/>
      </c>
    </row>
    <row r="70" spans="1:16" x14ac:dyDescent="0.2">
      <c r="A70" s="341"/>
      <c r="B70" s="344"/>
      <c r="C70" s="74" t="s">
        <v>128</v>
      </c>
      <c r="D70" s="130"/>
      <c r="E70" s="130"/>
      <c r="F70" s="130"/>
      <c r="G70" s="130"/>
      <c r="H70" s="130"/>
      <c r="I70" s="130"/>
      <c r="J70" s="130"/>
      <c r="K70" s="130"/>
      <c r="L70" s="130"/>
      <c r="M70" s="130"/>
      <c r="N70" s="130"/>
      <c r="O70" s="130"/>
      <c r="P70" s="89" t="str">
        <f t="shared" si="6"/>
        <v/>
      </c>
    </row>
    <row r="71" spans="1:16" x14ac:dyDescent="0.2">
      <c r="A71" s="340"/>
      <c r="B71" s="343" t="str">
        <f>IF(A71="","",IFERROR(VLOOKUP(A71,L!$M$11:$N$120,2,FALSE),"Eingabeart wurde geändert"))</f>
        <v/>
      </c>
      <c r="C71" s="73" t="s">
        <v>180</v>
      </c>
      <c r="D71" s="129"/>
      <c r="E71" s="129"/>
      <c r="F71" s="129"/>
      <c r="G71" s="129"/>
      <c r="H71" s="129"/>
      <c r="I71" s="129"/>
      <c r="J71" s="129"/>
      <c r="K71" s="129"/>
      <c r="L71" s="129"/>
      <c r="M71" s="129"/>
      <c r="N71" s="129"/>
      <c r="O71" s="129"/>
      <c r="P71" s="88" t="str">
        <f t="shared" si="6"/>
        <v/>
      </c>
    </row>
    <row r="72" spans="1:16" x14ac:dyDescent="0.2">
      <c r="A72" s="341"/>
      <c r="B72" s="344"/>
      <c r="C72" s="75" t="s">
        <v>181</v>
      </c>
      <c r="D72" s="170"/>
      <c r="E72" s="170"/>
      <c r="F72" s="170"/>
      <c r="G72" s="170"/>
      <c r="H72" s="170"/>
      <c r="I72" s="170"/>
      <c r="J72" s="170"/>
      <c r="K72" s="170"/>
      <c r="L72" s="170"/>
      <c r="M72" s="170"/>
      <c r="N72" s="170"/>
      <c r="O72" s="170"/>
      <c r="P72" s="136" t="str">
        <f t="shared" si="6"/>
        <v/>
      </c>
    </row>
    <row r="73" spans="1:16" x14ac:dyDescent="0.2">
      <c r="A73" s="341"/>
      <c r="B73" s="344"/>
      <c r="C73" s="74" t="s">
        <v>128</v>
      </c>
      <c r="D73" s="130"/>
      <c r="E73" s="130"/>
      <c r="F73" s="130"/>
      <c r="G73" s="130"/>
      <c r="H73" s="130"/>
      <c r="I73" s="130"/>
      <c r="J73" s="130"/>
      <c r="K73" s="130"/>
      <c r="L73" s="130"/>
      <c r="M73" s="130"/>
      <c r="N73" s="130"/>
      <c r="O73" s="130"/>
      <c r="P73" s="89" t="str">
        <f t="shared" si="6"/>
        <v/>
      </c>
    </row>
    <row r="74" spans="1:16" x14ac:dyDescent="0.2">
      <c r="A74" s="340"/>
      <c r="B74" s="343" t="str">
        <f>IF(A74="","",IFERROR(VLOOKUP(A74,L!$M$11:$N$120,2,FALSE),"Eingabeart wurde geändert"))</f>
        <v/>
      </c>
      <c r="C74" s="73" t="s">
        <v>180</v>
      </c>
      <c r="D74" s="129"/>
      <c r="E74" s="129"/>
      <c r="F74" s="129"/>
      <c r="G74" s="129"/>
      <c r="H74" s="129"/>
      <c r="I74" s="129"/>
      <c r="J74" s="129"/>
      <c r="K74" s="129"/>
      <c r="L74" s="129"/>
      <c r="M74" s="129"/>
      <c r="N74" s="129"/>
      <c r="O74" s="129"/>
      <c r="P74" s="88" t="str">
        <f t="shared" si="6"/>
        <v/>
      </c>
    </row>
    <row r="75" spans="1:16" x14ac:dyDescent="0.2">
      <c r="A75" s="341"/>
      <c r="B75" s="344"/>
      <c r="C75" s="75" t="s">
        <v>181</v>
      </c>
      <c r="D75" s="170"/>
      <c r="E75" s="170"/>
      <c r="F75" s="170"/>
      <c r="G75" s="170"/>
      <c r="H75" s="170"/>
      <c r="I75" s="170"/>
      <c r="J75" s="170"/>
      <c r="K75" s="170"/>
      <c r="L75" s="170"/>
      <c r="M75" s="170"/>
      <c r="N75" s="170"/>
      <c r="O75" s="170"/>
      <c r="P75" s="136" t="str">
        <f t="shared" si="6"/>
        <v/>
      </c>
    </row>
    <row r="76" spans="1:16" x14ac:dyDescent="0.2">
      <c r="A76" s="341"/>
      <c r="B76" s="344"/>
      <c r="C76" s="74" t="s">
        <v>128</v>
      </c>
      <c r="D76" s="130"/>
      <c r="E76" s="130"/>
      <c r="F76" s="130"/>
      <c r="G76" s="130"/>
      <c r="H76" s="130"/>
      <c r="I76" s="130"/>
      <c r="J76" s="130"/>
      <c r="K76" s="130"/>
      <c r="L76" s="130"/>
      <c r="M76" s="130"/>
      <c r="N76" s="130"/>
      <c r="O76" s="130"/>
      <c r="P76" s="89" t="str">
        <f t="shared" si="6"/>
        <v/>
      </c>
    </row>
    <row r="77" spans="1:16" x14ac:dyDescent="0.2">
      <c r="A77" s="340"/>
      <c r="B77" s="343" t="str">
        <f>IF(A77="","",IFERROR(VLOOKUP(A77,L!$M$11:$N$120,2,FALSE),"Eingabeart wurde geändert"))</f>
        <v/>
      </c>
      <c r="C77" s="73" t="s">
        <v>180</v>
      </c>
      <c r="D77" s="129"/>
      <c r="E77" s="129"/>
      <c r="F77" s="129"/>
      <c r="G77" s="129"/>
      <c r="H77" s="129"/>
      <c r="I77" s="129"/>
      <c r="J77" s="129"/>
      <c r="K77" s="129"/>
      <c r="L77" s="129"/>
      <c r="M77" s="129"/>
      <c r="N77" s="129"/>
      <c r="O77" s="129"/>
      <c r="P77" s="88" t="str">
        <f t="shared" ref="P77:P79" si="7">IF(SUM(D77:O77)&gt;0,SUM(D77:O77),"")</f>
        <v/>
      </c>
    </row>
    <row r="78" spans="1:16" x14ac:dyDescent="0.2">
      <c r="A78" s="341"/>
      <c r="B78" s="344"/>
      <c r="C78" s="75" t="s">
        <v>181</v>
      </c>
      <c r="D78" s="170"/>
      <c r="E78" s="170"/>
      <c r="F78" s="170"/>
      <c r="G78" s="170"/>
      <c r="H78" s="170"/>
      <c r="I78" s="170"/>
      <c r="J78" s="170"/>
      <c r="K78" s="170"/>
      <c r="L78" s="170"/>
      <c r="M78" s="170"/>
      <c r="N78" s="170"/>
      <c r="O78" s="170"/>
      <c r="P78" s="136" t="str">
        <f t="shared" si="7"/>
        <v/>
      </c>
    </row>
    <row r="79" spans="1:16" x14ac:dyDescent="0.2">
      <c r="A79" s="342"/>
      <c r="B79" s="345"/>
      <c r="C79" s="74" t="s">
        <v>128</v>
      </c>
      <c r="D79" s="130"/>
      <c r="E79" s="130"/>
      <c r="F79" s="130"/>
      <c r="G79" s="130"/>
      <c r="H79" s="130"/>
      <c r="I79" s="130"/>
      <c r="J79" s="130"/>
      <c r="K79" s="130"/>
      <c r="L79" s="130"/>
      <c r="M79" s="130"/>
      <c r="N79" s="130"/>
      <c r="O79" s="130"/>
      <c r="P79" s="89" t="str">
        <f t="shared" si="7"/>
        <v/>
      </c>
    </row>
    <row r="80" spans="1:16" x14ac:dyDescent="0.2">
      <c r="A80" s="340"/>
      <c r="B80" s="343" t="str">
        <f>IF(A80="","",IFERROR(VLOOKUP(A80,L!$M$11:$N$120,2,FALSE),"Eingabeart wurde geändert"))</f>
        <v/>
      </c>
      <c r="C80" s="73" t="s">
        <v>180</v>
      </c>
      <c r="D80" s="129"/>
      <c r="E80" s="129"/>
      <c r="F80" s="129"/>
      <c r="G80" s="129"/>
      <c r="H80" s="129"/>
      <c r="I80" s="129"/>
      <c r="J80" s="129"/>
      <c r="K80" s="129"/>
      <c r="L80" s="129"/>
      <c r="M80" s="129"/>
      <c r="N80" s="129"/>
      <c r="O80" s="129"/>
      <c r="P80" s="88" t="str">
        <f t="shared" ref="P80:P100" si="8">IF(SUM(D80:O80)&gt;0,SUM(D80:O80),"")</f>
        <v/>
      </c>
    </row>
    <row r="81" spans="1:16" x14ac:dyDescent="0.2">
      <c r="A81" s="341"/>
      <c r="B81" s="344"/>
      <c r="C81" s="75" t="s">
        <v>181</v>
      </c>
      <c r="D81" s="170"/>
      <c r="E81" s="170"/>
      <c r="F81" s="170"/>
      <c r="G81" s="170"/>
      <c r="H81" s="170"/>
      <c r="I81" s="170"/>
      <c r="J81" s="170"/>
      <c r="K81" s="170"/>
      <c r="L81" s="170"/>
      <c r="M81" s="170"/>
      <c r="N81" s="170"/>
      <c r="O81" s="170"/>
      <c r="P81" s="136" t="str">
        <f t="shared" si="8"/>
        <v/>
      </c>
    </row>
    <row r="82" spans="1:16" x14ac:dyDescent="0.2">
      <c r="A82" s="342"/>
      <c r="B82" s="345"/>
      <c r="C82" s="74" t="s">
        <v>128</v>
      </c>
      <c r="D82" s="130"/>
      <c r="E82" s="130"/>
      <c r="F82" s="130"/>
      <c r="G82" s="130"/>
      <c r="H82" s="130"/>
      <c r="I82" s="130"/>
      <c r="J82" s="130"/>
      <c r="K82" s="130"/>
      <c r="L82" s="130"/>
      <c r="M82" s="130"/>
      <c r="N82" s="130"/>
      <c r="O82" s="130"/>
      <c r="P82" s="89" t="str">
        <f t="shared" si="8"/>
        <v/>
      </c>
    </row>
    <row r="83" spans="1:16" x14ac:dyDescent="0.2">
      <c r="A83" s="340"/>
      <c r="B83" s="343" t="str">
        <f>IF(A83="","",IFERROR(VLOOKUP(A83,L!$M$11:$N$120,2,FALSE),"Eingabeart wurde geändert"))</f>
        <v/>
      </c>
      <c r="C83" s="73" t="s">
        <v>180</v>
      </c>
      <c r="D83" s="129"/>
      <c r="E83" s="129"/>
      <c r="F83" s="129"/>
      <c r="G83" s="129"/>
      <c r="H83" s="129"/>
      <c r="I83" s="129"/>
      <c r="J83" s="129"/>
      <c r="K83" s="129"/>
      <c r="L83" s="129"/>
      <c r="M83" s="129"/>
      <c r="N83" s="129"/>
      <c r="O83" s="129"/>
      <c r="P83" s="88" t="str">
        <f t="shared" si="8"/>
        <v/>
      </c>
    </row>
    <row r="84" spans="1:16" x14ac:dyDescent="0.2">
      <c r="A84" s="341"/>
      <c r="B84" s="344"/>
      <c r="C84" s="75" t="s">
        <v>181</v>
      </c>
      <c r="D84" s="170"/>
      <c r="E84" s="170"/>
      <c r="F84" s="170"/>
      <c r="G84" s="170"/>
      <c r="H84" s="170"/>
      <c r="I84" s="170"/>
      <c r="J84" s="170"/>
      <c r="K84" s="170"/>
      <c r="L84" s="170"/>
      <c r="M84" s="170"/>
      <c r="N84" s="170"/>
      <c r="O84" s="170"/>
      <c r="P84" s="136" t="str">
        <f t="shared" si="8"/>
        <v/>
      </c>
    </row>
    <row r="85" spans="1:16" x14ac:dyDescent="0.2">
      <c r="A85" s="342"/>
      <c r="B85" s="345"/>
      <c r="C85" s="74" t="s">
        <v>128</v>
      </c>
      <c r="D85" s="130"/>
      <c r="E85" s="130"/>
      <c r="F85" s="130"/>
      <c r="G85" s="130"/>
      <c r="H85" s="130"/>
      <c r="I85" s="130"/>
      <c r="J85" s="130"/>
      <c r="K85" s="130"/>
      <c r="L85" s="130"/>
      <c r="M85" s="130"/>
      <c r="N85" s="130"/>
      <c r="O85" s="130"/>
      <c r="P85" s="89" t="str">
        <f t="shared" si="8"/>
        <v/>
      </c>
    </row>
    <row r="86" spans="1:16" x14ac:dyDescent="0.2">
      <c r="A86" s="340"/>
      <c r="B86" s="343" t="str">
        <f>IF(A86="","",IFERROR(VLOOKUP(A86,L!$M$11:$N$120,2,FALSE),"Eingabeart wurde geändert"))</f>
        <v/>
      </c>
      <c r="C86" s="73" t="s">
        <v>180</v>
      </c>
      <c r="D86" s="129"/>
      <c r="E86" s="129"/>
      <c r="F86" s="129"/>
      <c r="G86" s="129"/>
      <c r="H86" s="129"/>
      <c r="I86" s="129"/>
      <c r="J86" s="129"/>
      <c r="K86" s="129"/>
      <c r="L86" s="129"/>
      <c r="M86" s="129"/>
      <c r="N86" s="129"/>
      <c r="O86" s="129"/>
      <c r="P86" s="88" t="str">
        <f t="shared" si="8"/>
        <v/>
      </c>
    </row>
    <row r="87" spans="1:16" x14ac:dyDescent="0.2">
      <c r="A87" s="341"/>
      <c r="B87" s="344"/>
      <c r="C87" s="75" t="s">
        <v>181</v>
      </c>
      <c r="D87" s="170"/>
      <c r="E87" s="170"/>
      <c r="F87" s="170"/>
      <c r="G87" s="170"/>
      <c r="H87" s="170"/>
      <c r="I87" s="170"/>
      <c r="J87" s="170"/>
      <c r="K87" s="170"/>
      <c r="L87" s="170"/>
      <c r="M87" s="170"/>
      <c r="N87" s="170"/>
      <c r="O87" s="170"/>
      <c r="P87" s="136" t="str">
        <f t="shared" si="8"/>
        <v/>
      </c>
    </row>
    <row r="88" spans="1:16" x14ac:dyDescent="0.2">
      <c r="A88" s="342"/>
      <c r="B88" s="345"/>
      <c r="C88" s="74" t="s">
        <v>128</v>
      </c>
      <c r="D88" s="130"/>
      <c r="E88" s="130"/>
      <c r="F88" s="130"/>
      <c r="G88" s="130"/>
      <c r="H88" s="130"/>
      <c r="I88" s="130"/>
      <c r="J88" s="130"/>
      <c r="K88" s="130"/>
      <c r="L88" s="130"/>
      <c r="M88" s="130"/>
      <c r="N88" s="130"/>
      <c r="O88" s="130"/>
      <c r="P88" s="89" t="str">
        <f t="shared" si="8"/>
        <v/>
      </c>
    </row>
    <row r="89" spans="1:16" x14ac:dyDescent="0.2">
      <c r="A89" s="340"/>
      <c r="B89" s="343" t="str">
        <f>IF(A89="","",IFERROR(VLOOKUP(A89,L!$M$11:$N$120,2,FALSE),"Eingabeart wurde geändert"))</f>
        <v/>
      </c>
      <c r="C89" s="73" t="s">
        <v>180</v>
      </c>
      <c r="D89" s="129"/>
      <c r="E89" s="129"/>
      <c r="F89" s="129"/>
      <c r="G89" s="129"/>
      <c r="H89" s="129"/>
      <c r="I89" s="129"/>
      <c r="J89" s="129"/>
      <c r="K89" s="129"/>
      <c r="L89" s="129"/>
      <c r="M89" s="129"/>
      <c r="N89" s="129"/>
      <c r="O89" s="129"/>
      <c r="P89" s="88" t="str">
        <f t="shared" si="8"/>
        <v/>
      </c>
    </row>
    <row r="90" spans="1:16" x14ac:dyDescent="0.2">
      <c r="A90" s="341"/>
      <c r="B90" s="344"/>
      <c r="C90" s="75" t="s">
        <v>181</v>
      </c>
      <c r="D90" s="170"/>
      <c r="E90" s="170"/>
      <c r="F90" s="170"/>
      <c r="G90" s="170"/>
      <c r="H90" s="170"/>
      <c r="I90" s="170"/>
      <c r="J90" s="170"/>
      <c r="K90" s="170"/>
      <c r="L90" s="170"/>
      <c r="M90" s="170"/>
      <c r="N90" s="170"/>
      <c r="O90" s="170"/>
      <c r="P90" s="136" t="str">
        <f t="shared" si="8"/>
        <v/>
      </c>
    </row>
    <row r="91" spans="1:16" x14ac:dyDescent="0.2">
      <c r="A91" s="342"/>
      <c r="B91" s="345"/>
      <c r="C91" s="74" t="s">
        <v>128</v>
      </c>
      <c r="D91" s="130"/>
      <c r="E91" s="130"/>
      <c r="F91" s="130"/>
      <c r="G91" s="130"/>
      <c r="H91" s="130"/>
      <c r="I91" s="130"/>
      <c r="J91" s="130"/>
      <c r="K91" s="130"/>
      <c r="L91" s="130"/>
      <c r="M91" s="130"/>
      <c r="N91" s="130"/>
      <c r="O91" s="130"/>
      <c r="P91" s="89" t="str">
        <f t="shared" si="8"/>
        <v/>
      </c>
    </row>
    <row r="92" spans="1:16" x14ac:dyDescent="0.2">
      <c r="A92" s="340"/>
      <c r="B92" s="343" t="str">
        <f>IF(A92="","",IFERROR(VLOOKUP(A92,L!$M$11:$N$120,2,FALSE),"Eingabeart wurde geändert"))</f>
        <v/>
      </c>
      <c r="C92" s="73" t="s">
        <v>180</v>
      </c>
      <c r="D92" s="129"/>
      <c r="E92" s="129"/>
      <c r="F92" s="129"/>
      <c r="G92" s="129"/>
      <c r="H92" s="129"/>
      <c r="I92" s="129"/>
      <c r="J92" s="129"/>
      <c r="K92" s="129"/>
      <c r="L92" s="129"/>
      <c r="M92" s="129"/>
      <c r="N92" s="129"/>
      <c r="O92" s="129"/>
      <c r="P92" s="88" t="str">
        <f t="shared" si="8"/>
        <v/>
      </c>
    </row>
    <row r="93" spans="1:16" x14ac:dyDescent="0.2">
      <c r="A93" s="341"/>
      <c r="B93" s="344"/>
      <c r="C93" s="75" t="s">
        <v>181</v>
      </c>
      <c r="D93" s="170"/>
      <c r="E93" s="170"/>
      <c r="F93" s="170"/>
      <c r="G93" s="170"/>
      <c r="H93" s="170"/>
      <c r="I93" s="170"/>
      <c r="J93" s="170"/>
      <c r="K93" s="170"/>
      <c r="L93" s="170"/>
      <c r="M93" s="170"/>
      <c r="N93" s="170"/>
      <c r="O93" s="170"/>
      <c r="P93" s="136" t="str">
        <f t="shared" si="8"/>
        <v/>
      </c>
    </row>
    <row r="94" spans="1:16" x14ac:dyDescent="0.2">
      <c r="A94" s="342"/>
      <c r="B94" s="345"/>
      <c r="C94" s="74" t="s">
        <v>128</v>
      </c>
      <c r="D94" s="130"/>
      <c r="E94" s="130"/>
      <c r="F94" s="130"/>
      <c r="G94" s="130"/>
      <c r="H94" s="130"/>
      <c r="I94" s="130"/>
      <c r="J94" s="130"/>
      <c r="K94" s="130"/>
      <c r="L94" s="130"/>
      <c r="M94" s="130"/>
      <c r="N94" s="130"/>
      <c r="O94" s="130"/>
      <c r="P94" s="89" t="str">
        <f t="shared" si="8"/>
        <v/>
      </c>
    </row>
    <row r="95" spans="1:16" x14ac:dyDescent="0.2">
      <c r="A95" s="340"/>
      <c r="B95" s="343" t="str">
        <f>IF(A95="","",IFERROR(VLOOKUP(A95,L!$M$11:$N$120,2,FALSE),"Eingabeart wurde geändert"))</f>
        <v/>
      </c>
      <c r="C95" s="73" t="s">
        <v>180</v>
      </c>
      <c r="D95" s="129"/>
      <c r="E95" s="129"/>
      <c r="F95" s="129"/>
      <c r="G95" s="129"/>
      <c r="H95" s="129"/>
      <c r="I95" s="129"/>
      <c r="J95" s="129"/>
      <c r="K95" s="129"/>
      <c r="L95" s="129"/>
      <c r="M95" s="129"/>
      <c r="N95" s="129"/>
      <c r="O95" s="129"/>
      <c r="P95" s="88" t="str">
        <f t="shared" si="8"/>
        <v/>
      </c>
    </row>
    <row r="96" spans="1:16" x14ac:dyDescent="0.2">
      <c r="A96" s="341"/>
      <c r="B96" s="344"/>
      <c r="C96" s="75" t="s">
        <v>181</v>
      </c>
      <c r="D96" s="170"/>
      <c r="E96" s="170"/>
      <c r="F96" s="170"/>
      <c r="G96" s="170"/>
      <c r="H96" s="170"/>
      <c r="I96" s="170"/>
      <c r="J96" s="170"/>
      <c r="K96" s="170"/>
      <c r="L96" s="170"/>
      <c r="M96" s="170"/>
      <c r="N96" s="170"/>
      <c r="O96" s="170"/>
      <c r="P96" s="136" t="str">
        <f t="shared" si="8"/>
        <v/>
      </c>
    </row>
    <row r="97" spans="1:16" x14ac:dyDescent="0.2">
      <c r="A97" s="342"/>
      <c r="B97" s="345"/>
      <c r="C97" s="74" t="s">
        <v>128</v>
      </c>
      <c r="D97" s="130"/>
      <c r="E97" s="130"/>
      <c r="F97" s="130"/>
      <c r="G97" s="130"/>
      <c r="H97" s="130"/>
      <c r="I97" s="130"/>
      <c r="J97" s="130"/>
      <c r="K97" s="130"/>
      <c r="L97" s="130"/>
      <c r="M97" s="130"/>
      <c r="N97" s="130"/>
      <c r="O97" s="130"/>
      <c r="P97" s="89" t="str">
        <f t="shared" si="8"/>
        <v/>
      </c>
    </row>
    <row r="98" spans="1:16" x14ac:dyDescent="0.2">
      <c r="A98" s="340"/>
      <c r="B98" s="343" t="str">
        <f>IF(A98="","",IFERROR(VLOOKUP(A98,L!$M$11:$N$120,2,FALSE),"Eingabeart wurde geändert"))</f>
        <v/>
      </c>
      <c r="C98" s="73" t="s">
        <v>180</v>
      </c>
      <c r="D98" s="129"/>
      <c r="E98" s="129"/>
      <c r="F98" s="129"/>
      <c r="G98" s="129"/>
      <c r="H98" s="129"/>
      <c r="I98" s="129"/>
      <c r="J98" s="129"/>
      <c r="K98" s="129"/>
      <c r="L98" s="129"/>
      <c r="M98" s="129"/>
      <c r="N98" s="129"/>
      <c r="O98" s="129"/>
      <c r="P98" s="88" t="str">
        <f t="shared" si="8"/>
        <v/>
      </c>
    </row>
    <row r="99" spans="1:16" x14ac:dyDescent="0.2">
      <c r="A99" s="341"/>
      <c r="B99" s="344"/>
      <c r="C99" s="75" t="s">
        <v>181</v>
      </c>
      <c r="D99" s="170"/>
      <c r="E99" s="170"/>
      <c r="F99" s="170"/>
      <c r="G99" s="170"/>
      <c r="H99" s="170"/>
      <c r="I99" s="170"/>
      <c r="J99" s="170"/>
      <c r="K99" s="170"/>
      <c r="L99" s="170"/>
      <c r="M99" s="170"/>
      <c r="N99" s="170"/>
      <c r="O99" s="170"/>
      <c r="P99" s="136" t="str">
        <f t="shared" si="8"/>
        <v/>
      </c>
    </row>
    <row r="100" spans="1:16" x14ac:dyDescent="0.2">
      <c r="A100" s="342"/>
      <c r="B100" s="345"/>
      <c r="C100" s="74" t="s">
        <v>128</v>
      </c>
      <c r="D100" s="130"/>
      <c r="E100" s="130"/>
      <c r="F100" s="130"/>
      <c r="G100" s="130"/>
      <c r="H100" s="130"/>
      <c r="I100" s="130"/>
      <c r="J100" s="130"/>
      <c r="K100" s="130"/>
      <c r="L100" s="130"/>
      <c r="M100" s="130"/>
      <c r="N100" s="130"/>
      <c r="O100" s="130"/>
      <c r="P100" s="89" t="str">
        <f t="shared" si="8"/>
        <v/>
      </c>
    </row>
    <row r="101" spans="1:16" x14ac:dyDescent="0.2">
      <c r="A101" s="340"/>
      <c r="B101" s="343" t="str">
        <f>IF(A101="","",IFERROR(VLOOKUP(A101,L!$M$11:$N$120,2,FALSE),"Eingabeart wurde geändert"))</f>
        <v/>
      </c>
      <c r="C101" s="73" t="s">
        <v>180</v>
      </c>
      <c r="D101" s="129"/>
      <c r="E101" s="129"/>
      <c r="F101" s="129"/>
      <c r="G101" s="129"/>
      <c r="H101" s="129"/>
      <c r="I101" s="129"/>
      <c r="J101" s="129"/>
      <c r="K101" s="129"/>
      <c r="L101" s="129"/>
      <c r="M101" s="129"/>
      <c r="N101" s="129"/>
      <c r="O101" s="129"/>
      <c r="P101" s="88" t="str">
        <f t="shared" ref="P101:P103" si="9">IF(SUM(D101:O101)&gt;0,SUM(D101:O101),"")</f>
        <v/>
      </c>
    </row>
    <row r="102" spans="1:16" x14ac:dyDescent="0.2">
      <c r="A102" s="341"/>
      <c r="B102" s="344"/>
      <c r="C102" s="75" t="s">
        <v>181</v>
      </c>
      <c r="D102" s="170"/>
      <c r="E102" s="170"/>
      <c r="F102" s="170"/>
      <c r="G102" s="170"/>
      <c r="H102" s="170"/>
      <c r="I102" s="170"/>
      <c r="J102" s="170"/>
      <c r="K102" s="170"/>
      <c r="L102" s="170"/>
      <c r="M102" s="170"/>
      <c r="N102" s="170"/>
      <c r="O102" s="170"/>
      <c r="P102" s="136" t="str">
        <f t="shared" si="9"/>
        <v/>
      </c>
    </row>
    <row r="103" spans="1:16" x14ac:dyDescent="0.2">
      <c r="A103" s="342"/>
      <c r="B103" s="345"/>
      <c r="C103" s="74" t="s">
        <v>128</v>
      </c>
      <c r="D103" s="130"/>
      <c r="E103" s="130"/>
      <c r="F103" s="130"/>
      <c r="G103" s="130"/>
      <c r="H103" s="130"/>
      <c r="I103" s="130"/>
      <c r="J103" s="130"/>
      <c r="K103" s="130"/>
      <c r="L103" s="130"/>
      <c r="M103" s="130"/>
      <c r="N103" s="130"/>
      <c r="O103" s="130"/>
      <c r="P103" s="89" t="str">
        <f t="shared" si="9"/>
        <v/>
      </c>
    </row>
    <row r="104" spans="1:16" x14ac:dyDescent="0.2">
      <c r="A104" s="340"/>
      <c r="B104" s="343" t="str">
        <f>IF(A104="","",IFERROR(VLOOKUP(A104,L!$M$11:$N$120,2,FALSE),"Eingabeart wurde geändert"))</f>
        <v/>
      </c>
      <c r="C104" s="73" t="s">
        <v>180</v>
      </c>
      <c r="D104" s="129"/>
      <c r="E104" s="129"/>
      <c r="F104" s="129"/>
      <c r="G104" s="129"/>
      <c r="H104" s="129"/>
      <c r="I104" s="129"/>
      <c r="J104" s="129"/>
      <c r="K104" s="129"/>
      <c r="L104" s="129"/>
      <c r="M104" s="129"/>
      <c r="N104" s="129"/>
      <c r="O104" s="129"/>
      <c r="P104" s="88" t="str">
        <f t="shared" ref="P104:P106" si="10">IF(SUM(D104:O104)&gt;0,SUM(D104:O104),"")</f>
        <v/>
      </c>
    </row>
    <row r="105" spans="1:16" x14ac:dyDescent="0.2">
      <c r="A105" s="341"/>
      <c r="B105" s="344"/>
      <c r="C105" s="75" t="s">
        <v>181</v>
      </c>
      <c r="D105" s="170"/>
      <c r="E105" s="170"/>
      <c r="F105" s="170"/>
      <c r="G105" s="170"/>
      <c r="H105" s="170"/>
      <c r="I105" s="170"/>
      <c r="J105" s="170"/>
      <c r="K105" s="170"/>
      <c r="L105" s="170"/>
      <c r="M105" s="170"/>
      <c r="N105" s="170"/>
      <c r="O105" s="170"/>
      <c r="P105" s="136" t="str">
        <f t="shared" si="10"/>
        <v/>
      </c>
    </row>
    <row r="106" spans="1:16" x14ac:dyDescent="0.2">
      <c r="A106" s="342"/>
      <c r="B106" s="345"/>
      <c r="C106" s="74" t="s">
        <v>128</v>
      </c>
      <c r="D106" s="130"/>
      <c r="E106" s="130"/>
      <c r="F106" s="130"/>
      <c r="G106" s="130"/>
      <c r="H106" s="130"/>
      <c r="I106" s="130"/>
      <c r="J106" s="130"/>
      <c r="K106" s="130"/>
      <c r="L106" s="130"/>
      <c r="M106" s="130"/>
      <c r="N106" s="130"/>
      <c r="O106" s="130"/>
      <c r="P106" s="89" t="str">
        <f t="shared" si="10"/>
        <v/>
      </c>
    </row>
    <row r="107" spans="1:16" x14ac:dyDescent="0.2">
      <c r="A107" s="340"/>
      <c r="B107" s="343" t="str">
        <f>IF(A107="","",IFERROR(VLOOKUP(A107,L!$M$11:$N$120,2,FALSE),"Eingabeart wurde geändert"))</f>
        <v/>
      </c>
      <c r="C107" s="73" t="s">
        <v>180</v>
      </c>
      <c r="D107" s="129"/>
      <c r="E107" s="129"/>
      <c r="F107" s="129"/>
      <c r="G107" s="129"/>
      <c r="H107" s="129"/>
      <c r="I107" s="129"/>
      <c r="J107" s="129"/>
      <c r="K107" s="129"/>
      <c r="L107" s="129"/>
      <c r="M107" s="129"/>
      <c r="N107" s="129"/>
      <c r="O107" s="129"/>
      <c r="P107" s="88" t="str">
        <f t="shared" ref="P107:P109" si="11">IF(SUM(D107:O107)&gt;0,SUM(D107:O107),"")</f>
        <v/>
      </c>
    </row>
    <row r="108" spans="1:16" x14ac:dyDescent="0.2">
      <c r="A108" s="341"/>
      <c r="B108" s="344"/>
      <c r="C108" s="75" t="s">
        <v>181</v>
      </c>
      <c r="D108" s="170"/>
      <c r="E108" s="170"/>
      <c r="F108" s="170"/>
      <c r="G108" s="170"/>
      <c r="H108" s="170"/>
      <c r="I108" s="170"/>
      <c r="J108" s="170"/>
      <c r="K108" s="170"/>
      <c r="L108" s="170"/>
      <c r="M108" s="170"/>
      <c r="N108" s="170"/>
      <c r="O108" s="170"/>
      <c r="P108" s="136" t="str">
        <f t="shared" si="11"/>
        <v/>
      </c>
    </row>
    <row r="109" spans="1:16" x14ac:dyDescent="0.2">
      <c r="A109" s="342"/>
      <c r="B109" s="345"/>
      <c r="C109" s="74" t="s">
        <v>128</v>
      </c>
      <c r="D109" s="130"/>
      <c r="E109" s="130"/>
      <c r="F109" s="130"/>
      <c r="G109" s="130"/>
      <c r="H109" s="130"/>
      <c r="I109" s="130"/>
      <c r="J109" s="130"/>
      <c r="K109" s="130"/>
      <c r="L109" s="130"/>
      <c r="M109" s="130"/>
      <c r="N109" s="130"/>
      <c r="O109" s="130"/>
      <c r="P109" s="89" t="str">
        <f t="shared" si="11"/>
        <v/>
      </c>
    </row>
    <row r="110" spans="1:16" x14ac:dyDescent="0.2">
      <c r="A110" s="340"/>
      <c r="B110" s="343" t="str">
        <f>IF(A110="","",IFERROR(VLOOKUP(A110,L!$M$11:$N$120,2,FALSE),"Eingabeart wurde geändert"))</f>
        <v/>
      </c>
      <c r="C110" s="73" t="s">
        <v>180</v>
      </c>
      <c r="D110" s="129"/>
      <c r="E110" s="129"/>
      <c r="F110" s="129"/>
      <c r="G110" s="129"/>
      <c r="H110" s="129"/>
      <c r="I110" s="129"/>
      <c r="J110" s="129"/>
      <c r="K110" s="129"/>
      <c r="L110" s="129"/>
      <c r="M110" s="129"/>
      <c r="N110" s="129"/>
      <c r="O110" s="129"/>
      <c r="P110" s="88" t="str">
        <f t="shared" ref="P110:P112" si="12">IF(SUM(D110:O110)&gt;0,SUM(D110:O110),"")</f>
        <v/>
      </c>
    </row>
    <row r="111" spans="1:16" x14ac:dyDescent="0.2">
      <c r="A111" s="341"/>
      <c r="B111" s="344"/>
      <c r="C111" s="75" t="s">
        <v>181</v>
      </c>
      <c r="D111" s="170"/>
      <c r="E111" s="170"/>
      <c r="F111" s="170"/>
      <c r="G111" s="170"/>
      <c r="H111" s="170"/>
      <c r="I111" s="170"/>
      <c r="J111" s="170"/>
      <c r="K111" s="170"/>
      <c r="L111" s="170"/>
      <c r="M111" s="170"/>
      <c r="N111" s="170"/>
      <c r="O111" s="170"/>
      <c r="P111" s="136" t="str">
        <f t="shared" si="12"/>
        <v/>
      </c>
    </row>
    <row r="112" spans="1:16" x14ac:dyDescent="0.2">
      <c r="A112" s="342"/>
      <c r="B112" s="345"/>
      <c r="C112" s="74" t="s">
        <v>128</v>
      </c>
      <c r="D112" s="130"/>
      <c r="E112" s="130"/>
      <c r="F112" s="130"/>
      <c r="G112" s="130"/>
      <c r="H112" s="130"/>
      <c r="I112" s="130"/>
      <c r="J112" s="130"/>
      <c r="K112" s="130"/>
      <c r="L112" s="130"/>
      <c r="M112" s="130"/>
      <c r="N112" s="130"/>
      <c r="O112" s="130"/>
      <c r="P112" s="89" t="str">
        <f t="shared" si="12"/>
        <v/>
      </c>
    </row>
    <row r="113" spans="1:16" x14ac:dyDescent="0.2">
      <c r="A113" s="340"/>
      <c r="B113" s="343" t="str">
        <f>IF(A113="","",IFERROR(VLOOKUP(A113,L!$M$11:$N$120,2,FALSE),"Eingabeart wurde geändert"))</f>
        <v/>
      </c>
      <c r="C113" s="73" t="s">
        <v>180</v>
      </c>
      <c r="D113" s="129"/>
      <c r="E113" s="129"/>
      <c r="F113" s="129"/>
      <c r="G113" s="129"/>
      <c r="H113" s="129"/>
      <c r="I113" s="129"/>
      <c r="J113" s="129"/>
      <c r="K113" s="129"/>
      <c r="L113" s="129"/>
      <c r="M113" s="129"/>
      <c r="N113" s="129"/>
      <c r="O113" s="129"/>
      <c r="P113" s="88" t="str">
        <f t="shared" ref="P113:P115" si="13">IF(SUM(D113:O113)&gt;0,SUM(D113:O113),"")</f>
        <v/>
      </c>
    </row>
    <row r="114" spans="1:16" x14ac:dyDescent="0.2">
      <c r="A114" s="341"/>
      <c r="B114" s="344"/>
      <c r="C114" s="75" t="s">
        <v>181</v>
      </c>
      <c r="D114" s="170"/>
      <c r="E114" s="170"/>
      <c r="F114" s="170"/>
      <c r="G114" s="170"/>
      <c r="H114" s="170"/>
      <c r="I114" s="170"/>
      <c r="J114" s="170"/>
      <c r="K114" s="170"/>
      <c r="L114" s="170"/>
      <c r="M114" s="170"/>
      <c r="N114" s="170"/>
      <c r="O114" s="170"/>
      <c r="P114" s="136" t="str">
        <f t="shared" si="13"/>
        <v/>
      </c>
    </row>
    <row r="115" spans="1:16" x14ac:dyDescent="0.2">
      <c r="A115" s="342"/>
      <c r="B115" s="345"/>
      <c r="C115" s="74" t="s">
        <v>128</v>
      </c>
      <c r="D115" s="130"/>
      <c r="E115" s="130"/>
      <c r="F115" s="130"/>
      <c r="G115" s="130"/>
      <c r="H115" s="130"/>
      <c r="I115" s="130"/>
      <c r="J115" s="130"/>
      <c r="K115" s="130"/>
      <c r="L115" s="130"/>
      <c r="M115" s="130"/>
      <c r="N115" s="130"/>
      <c r="O115" s="130"/>
      <c r="P115" s="89" t="str">
        <f t="shared" si="13"/>
        <v/>
      </c>
    </row>
    <row r="116" spans="1:16" x14ac:dyDescent="0.2">
      <c r="A116" s="340"/>
      <c r="B116" s="343" t="str">
        <f>IF(A116="","",IFERROR(VLOOKUP(A116,L!$M$11:$N$120,2,FALSE),"Eingabeart wurde geändert"))</f>
        <v/>
      </c>
      <c r="C116" s="73" t="s">
        <v>180</v>
      </c>
      <c r="D116" s="129"/>
      <c r="E116" s="129"/>
      <c r="F116" s="129"/>
      <c r="G116" s="129"/>
      <c r="H116" s="129"/>
      <c r="I116" s="129"/>
      <c r="J116" s="129"/>
      <c r="K116" s="129"/>
      <c r="L116" s="129"/>
      <c r="M116" s="129"/>
      <c r="N116" s="129"/>
      <c r="O116" s="129"/>
      <c r="P116" s="88" t="str">
        <f t="shared" ref="P116:P118" si="14">IF(SUM(D116:O116)&gt;0,SUM(D116:O116),"")</f>
        <v/>
      </c>
    </row>
    <row r="117" spans="1:16" x14ac:dyDescent="0.2">
      <c r="A117" s="341"/>
      <c r="B117" s="344"/>
      <c r="C117" s="75" t="s">
        <v>181</v>
      </c>
      <c r="D117" s="170"/>
      <c r="E117" s="170"/>
      <c r="F117" s="170"/>
      <c r="G117" s="170"/>
      <c r="H117" s="170"/>
      <c r="I117" s="170"/>
      <c r="J117" s="170"/>
      <c r="K117" s="170"/>
      <c r="L117" s="170"/>
      <c r="M117" s="170"/>
      <c r="N117" s="170"/>
      <c r="O117" s="170"/>
      <c r="P117" s="136" t="str">
        <f t="shared" si="14"/>
        <v/>
      </c>
    </row>
    <row r="118" spans="1:16" x14ac:dyDescent="0.2">
      <c r="A118" s="342"/>
      <c r="B118" s="345"/>
      <c r="C118" s="74" t="s">
        <v>128</v>
      </c>
      <c r="D118" s="130"/>
      <c r="E118" s="130"/>
      <c r="F118" s="130"/>
      <c r="G118" s="130"/>
      <c r="H118" s="130"/>
      <c r="I118" s="130"/>
      <c r="J118" s="130"/>
      <c r="K118" s="130"/>
      <c r="L118" s="130"/>
      <c r="M118" s="130"/>
      <c r="N118" s="130"/>
      <c r="O118" s="130"/>
      <c r="P118" s="89" t="str">
        <f t="shared" si="14"/>
        <v/>
      </c>
    </row>
    <row r="119" spans="1:16" x14ac:dyDescent="0.2">
      <c r="A119" s="340"/>
      <c r="B119" s="343" t="str">
        <f>IF(A119="","",IFERROR(VLOOKUP(A119,L!$M$11:$N$120,2,FALSE),"Eingabeart wurde geändert"))</f>
        <v/>
      </c>
      <c r="C119" s="73" t="s">
        <v>180</v>
      </c>
      <c r="D119" s="129"/>
      <c r="E119" s="129"/>
      <c r="F119" s="129"/>
      <c r="G119" s="129"/>
      <c r="H119" s="129"/>
      <c r="I119" s="129"/>
      <c r="J119" s="129"/>
      <c r="K119" s="129"/>
      <c r="L119" s="129"/>
      <c r="M119" s="129"/>
      <c r="N119" s="129"/>
      <c r="O119" s="129"/>
      <c r="P119" s="88" t="str">
        <f t="shared" ref="P119:P121" si="15">IF(SUM(D119:O119)&gt;0,SUM(D119:O119),"")</f>
        <v/>
      </c>
    </row>
    <row r="120" spans="1:16" x14ac:dyDescent="0.2">
      <c r="A120" s="341"/>
      <c r="B120" s="344"/>
      <c r="C120" s="75" t="s">
        <v>181</v>
      </c>
      <c r="D120" s="170"/>
      <c r="E120" s="170"/>
      <c r="F120" s="170"/>
      <c r="G120" s="170"/>
      <c r="H120" s="170"/>
      <c r="I120" s="170"/>
      <c r="J120" s="170"/>
      <c r="K120" s="170"/>
      <c r="L120" s="170"/>
      <c r="M120" s="170"/>
      <c r="N120" s="170"/>
      <c r="O120" s="170"/>
      <c r="P120" s="136" t="str">
        <f t="shared" si="15"/>
        <v/>
      </c>
    </row>
    <row r="121" spans="1:16" x14ac:dyDescent="0.2">
      <c r="A121" s="342"/>
      <c r="B121" s="345"/>
      <c r="C121" s="74" t="s">
        <v>128</v>
      </c>
      <c r="D121" s="130"/>
      <c r="E121" s="130"/>
      <c r="F121" s="130"/>
      <c r="G121" s="130"/>
      <c r="H121" s="130"/>
      <c r="I121" s="130"/>
      <c r="J121" s="130"/>
      <c r="K121" s="130"/>
      <c r="L121" s="130"/>
      <c r="M121" s="130"/>
      <c r="N121" s="130"/>
      <c r="O121" s="130"/>
      <c r="P121" s="89" t="str">
        <f t="shared" si="15"/>
        <v/>
      </c>
    </row>
    <row r="122" spans="1:16" x14ac:dyDescent="0.2">
      <c r="A122" s="340"/>
      <c r="B122" s="343" t="str">
        <f>IF(A122="","",IFERROR(VLOOKUP(A122,L!$M$11:$N$120,2,FALSE),"Eingabeart wurde geändert"))</f>
        <v/>
      </c>
      <c r="C122" s="73" t="s">
        <v>180</v>
      </c>
      <c r="D122" s="129"/>
      <c r="E122" s="129"/>
      <c r="F122" s="129"/>
      <c r="G122" s="129"/>
      <c r="H122" s="129"/>
      <c r="I122" s="129"/>
      <c r="J122" s="129"/>
      <c r="K122" s="129"/>
      <c r="L122" s="129"/>
      <c r="M122" s="129"/>
      <c r="N122" s="129"/>
      <c r="O122" s="129"/>
      <c r="P122" s="88" t="str">
        <f t="shared" ref="P122:P124" si="16">IF(SUM(D122:O122)&gt;0,SUM(D122:O122),"")</f>
        <v/>
      </c>
    </row>
    <row r="123" spans="1:16" x14ac:dyDescent="0.2">
      <c r="A123" s="341"/>
      <c r="B123" s="344"/>
      <c r="C123" s="75" t="s">
        <v>181</v>
      </c>
      <c r="D123" s="170"/>
      <c r="E123" s="170"/>
      <c r="F123" s="170"/>
      <c r="G123" s="170"/>
      <c r="H123" s="170"/>
      <c r="I123" s="170"/>
      <c r="J123" s="170"/>
      <c r="K123" s="170"/>
      <c r="L123" s="170"/>
      <c r="M123" s="170"/>
      <c r="N123" s="170"/>
      <c r="O123" s="170"/>
      <c r="P123" s="136" t="str">
        <f t="shared" si="16"/>
        <v/>
      </c>
    </row>
    <row r="124" spans="1:16" x14ac:dyDescent="0.2">
      <c r="A124" s="342"/>
      <c r="B124" s="345"/>
      <c r="C124" s="74" t="s">
        <v>128</v>
      </c>
      <c r="D124" s="130"/>
      <c r="E124" s="130"/>
      <c r="F124" s="130"/>
      <c r="G124" s="130"/>
      <c r="H124" s="130"/>
      <c r="I124" s="130"/>
      <c r="J124" s="130"/>
      <c r="K124" s="130"/>
      <c r="L124" s="130"/>
      <c r="M124" s="130"/>
      <c r="N124" s="130"/>
      <c r="O124" s="130"/>
      <c r="P124" s="89" t="str">
        <f t="shared" si="16"/>
        <v/>
      </c>
    </row>
    <row r="125" spans="1:16" x14ac:dyDescent="0.2">
      <c r="A125" s="340"/>
      <c r="B125" s="343" t="str">
        <f>IF(A125="","",IFERROR(VLOOKUP(A125,L!$M$11:$N$120,2,FALSE),"Eingabeart wurde geändert"))</f>
        <v/>
      </c>
      <c r="C125" s="73" t="s">
        <v>180</v>
      </c>
      <c r="D125" s="129"/>
      <c r="E125" s="129"/>
      <c r="F125" s="129"/>
      <c r="G125" s="129"/>
      <c r="H125" s="129"/>
      <c r="I125" s="129"/>
      <c r="J125" s="129"/>
      <c r="K125" s="129"/>
      <c r="L125" s="129"/>
      <c r="M125" s="129"/>
      <c r="N125" s="129"/>
      <c r="O125" s="129"/>
      <c r="P125" s="88" t="str">
        <f t="shared" ref="P125:P127" si="17">IF(SUM(D125:O125)&gt;0,SUM(D125:O125),"")</f>
        <v/>
      </c>
    </row>
    <row r="126" spans="1:16" x14ac:dyDescent="0.2">
      <c r="A126" s="341"/>
      <c r="B126" s="344"/>
      <c r="C126" s="75" t="s">
        <v>181</v>
      </c>
      <c r="D126" s="170"/>
      <c r="E126" s="170"/>
      <c r="F126" s="170"/>
      <c r="G126" s="170"/>
      <c r="H126" s="170"/>
      <c r="I126" s="170"/>
      <c r="J126" s="170"/>
      <c r="K126" s="170"/>
      <c r="L126" s="170"/>
      <c r="M126" s="170"/>
      <c r="N126" s="170"/>
      <c r="O126" s="170"/>
      <c r="P126" s="136" t="str">
        <f t="shared" si="17"/>
        <v/>
      </c>
    </row>
    <row r="127" spans="1:16" x14ac:dyDescent="0.2">
      <c r="A127" s="342"/>
      <c r="B127" s="345"/>
      <c r="C127" s="74" t="s">
        <v>128</v>
      </c>
      <c r="D127" s="130"/>
      <c r="E127" s="130"/>
      <c r="F127" s="130"/>
      <c r="G127" s="130"/>
      <c r="H127" s="130"/>
      <c r="I127" s="130"/>
      <c r="J127" s="130"/>
      <c r="K127" s="130"/>
      <c r="L127" s="130"/>
      <c r="M127" s="130"/>
      <c r="N127" s="130"/>
      <c r="O127" s="130"/>
      <c r="P127" s="89" t="str">
        <f t="shared" si="17"/>
        <v/>
      </c>
    </row>
    <row r="128" spans="1:16" x14ac:dyDescent="0.2">
      <c r="A128" s="340"/>
      <c r="B128" s="343" t="str">
        <f>IF(A128="","",IFERROR(VLOOKUP(A128,L!$M$11:$N$120,2,FALSE),"Eingabeart wurde geändert"))</f>
        <v/>
      </c>
      <c r="C128" s="73" t="s">
        <v>180</v>
      </c>
      <c r="D128" s="129"/>
      <c r="E128" s="129"/>
      <c r="F128" s="129"/>
      <c r="G128" s="129"/>
      <c r="H128" s="129"/>
      <c r="I128" s="129"/>
      <c r="J128" s="129"/>
      <c r="K128" s="129"/>
      <c r="L128" s="129"/>
      <c r="M128" s="129"/>
      <c r="N128" s="129"/>
      <c r="O128" s="129"/>
      <c r="P128" s="88" t="str">
        <f t="shared" ref="P128:P130" si="18">IF(SUM(D128:O128)&gt;0,SUM(D128:O128),"")</f>
        <v/>
      </c>
    </row>
    <row r="129" spans="1:16" x14ac:dyDescent="0.2">
      <c r="A129" s="341"/>
      <c r="B129" s="344"/>
      <c r="C129" s="75" t="s">
        <v>181</v>
      </c>
      <c r="D129" s="170"/>
      <c r="E129" s="170"/>
      <c r="F129" s="170"/>
      <c r="G129" s="170"/>
      <c r="H129" s="170"/>
      <c r="I129" s="170"/>
      <c r="J129" s="170"/>
      <c r="K129" s="170"/>
      <c r="L129" s="170"/>
      <c r="M129" s="170"/>
      <c r="N129" s="170"/>
      <c r="O129" s="170"/>
      <c r="P129" s="136" t="str">
        <f t="shared" si="18"/>
        <v/>
      </c>
    </row>
    <row r="130" spans="1:16" x14ac:dyDescent="0.2">
      <c r="A130" s="342"/>
      <c r="B130" s="345"/>
      <c r="C130" s="74" t="s">
        <v>128</v>
      </c>
      <c r="D130" s="130"/>
      <c r="E130" s="130"/>
      <c r="F130" s="130"/>
      <c r="G130" s="130"/>
      <c r="H130" s="130"/>
      <c r="I130" s="130"/>
      <c r="J130" s="130"/>
      <c r="K130" s="130"/>
      <c r="L130" s="130"/>
      <c r="M130" s="130"/>
      <c r="N130" s="130"/>
      <c r="O130" s="130"/>
      <c r="P130" s="89" t="str">
        <f t="shared" si="18"/>
        <v/>
      </c>
    </row>
    <row r="131" spans="1:16" x14ac:dyDescent="0.2">
      <c r="A131" s="340"/>
      <c r="B131" s="343" t="str">
        <f>IF(A131="","",IFERROR(VLOOKUP(A131,L!$M$11:$N$120,2,FALSE),"Eingabeart wurde geändert"))</f>
        <v/>
      </c>
      <c r="C131" s="73" t="s">
        <v>180</v>
      </c>
      <c r="D131" s="129"/>
      <c r="E131" s="129"/>
      <c r="F131" s="129"/>
      <c r="G131" s="129"/>
      <c r="H131" s="129"/>
      <c r="I131" s="129"/>
      <c r="J131" s="129"/>
      <c r="K131" s="129"/>
      <c r="L131" s="129"/>
      <c r="M131" s="129"/>
      <c r="N131" s="129"/>
      <c r="O131" s="129"/>
      <c r="P131" s="88" t="str">
        <f t="shared" ref="P131:P133" si="19">IF(SUM(D131:O131)&gt;0,SUM(D131:O131),"")</f>
        <v/>
      </c>
    </row>
    <row r="132" spans="1:16" x14ac:dyDescent="0.2">
      <c r="A132" s="341"/>
      <c r="B132" s="344"/>
      <c r="C132" s="75" t="s">
        <v>181</v>
      </c>
      <c r="D132" s="170"/>
      <c r="E132" s="170"/>
      <c r="F132" s="170"/>
      <c r="G132" s="170"/>
      <c r="H132" s="170"/>
      <c r="I132" s="170"/>
      <c r="J132" s="170"/>
      <c r="K132" s="170"/>
      <c r="L132" s="170"/>
      <c r="M132" s="170"/>
      <c r="N132" s="170"/>
      <c r="O132" s="170"/>
      <c r="P132" s="136" t="str">
        <f t="shared" si="19"/>
        <v/>
      </c>
    </row>
    <row r="133" spans="1:16" x14ac:dyDescent="0.2">
      <c r="A133" s="342"/>
      <c r="B133" s="345"/>
      <c r="C133" s="74" t="s">
        <v>128</v>
      </c>
      <c r="D133" s="130"/>
      <c r="E133" s="130"/>
      <c r="F133" s="130"/>
      <c r="G133" s="130"/>
      <c r="H133" s="130"/>
      <c r="I133" s="130"/>
      <c r="J133" s="130"/>
      <c r="K133" s="130"/>
      <c r="L133" s="130"/>
      <c r="M133" s="130"/>
      <c r="N133" s="130"/>
      <c r="O133" s="130"/>
      <c r="P133" s="89" t="str">
        <f t="shared" si="19"/>
        <v/>
      </c>
    </row>
    <row r="134" spans="1:16" x14ac:dyDescent="0.2">
      <c r="A134" s="340"/>
      <c r="B134" s="343" t="str">
        <f>IF(A134="","",IFERROR(VLOOKUP(A134,L!$M$11:$N$120,2,FALSE),"Eingabeart wurde geändert"))</f>
        <v/>
      </c>
      <c r="C134" s="73" t="s">
        <v>180</v>
      </c>
      <c r="D134" s="129"/>
      <c r="E134" s="129"/>
      <c r="F134" s="129"/>
      <c r="G134" s="129"/>
      <c r="H134" s="129"/>
      <c r="I134" s="129"/>
      <c r="J134" s="129"/>
      <c r="K134" s="129"/>
      <c r="L134" s="129"/>
      <c r="M134" s="129"/>
      <c r="N134" s="129"/>
      <c r="O134" s="129"/>
      <c r="P134" s="88" t="str">
        <f t="shared" ref="P134:P136" si="20">IF(SUM(D134:O134)&gt;0,SUM(D134:O134),"")</f>
        <v/>
      </c>
    </row>
    <row r="135" spans="1:16" x14ac:dyDescent="0.2">
      <c r="A135" s="341"/>
      <c r="B135" s="344"/>
      <c r="C135" s="75" t="s">
        <v>181</v>
      </c>
      <c r="D135" s="170"/>
      <c r="E135" s="170"/>
      <c r="F135" s="170"/>
      <c r="G135" s="170"/>
      <c r="H135" s="170"/>
      <c r="I135" s="170"/>
      <c r="J135" s="170"/>
      <c r="K135" s="170"/>
      <c r="L135" s="170"/>
      <c r="M135" s="170"/>
      <c r="N135" s="170"/>
      <c r="O135" s="170"/>
      <c r="P135" s="136" t="str">
        <f t="shared" si="20"/>
        <v/>
      </c>
    </row>
    <row r="136" spans="1:16" x14ac:dyDescent="0.2">
      <c r="A136" s="342"/>
      <c r="B136" s="345"/>
      <c r="C136" s="74" t="s">
        <v>128</v>
      </c>
      <c r="D136" s="130"/>
      <c r="E136" s="130"/>
      <c r="F136" s="130"/>
      <c r="G136" s="130"/>
      <c r="H136" s="130"/>
      <c r="I136" s="130"/>
      <c r="J136" s="130"/>
      <c r="K136" s="130"/>
      <c r="L136" s="130"/>
      <c r="M136" s="130"/>
      <c r="N136" s="130"/>
      <c r="O136" s="130"/>
      <c r="P136" s="89" t="str">
        <f t="shared" si="20"/>
        <v/>
      </c>
    </row>
    <row r="137" spans="1:16" x14ac:dyDescent="0.2">
      <c r="A137" s="340"/>
      <c r="B137" s="343" t="str">
        <f>IF(A137="","",IFERROR(VLOOKUP(A137,L!$M$11:$N$120,2,FALSE),"Eingabeart wurde geändert"))</f>
        <v/>
      </c>
      <c r="C137" s="73" t="s">
        <v>180</v>
      </c>
      <c r="D137" s="129"/>
      <c r="E137" s="129"/>
      <c r="F137" s="129"/>
      <c r="G137" s="129"/>
      <c r="H137" s="129"/>
      <c r="I137" s="129"/>
      <c r="J137" s="129"/>
      <c r="K137" s="129"/>
      <c r="L137" s="129"/>
      <c r="M137" s="129"/>
      <c r="N137" s="129"/>
      <c r="O137" s="129"/>
      <c r="P137" s="88" t="str">
        <f t="shared" ref="P137:P139" si="21">IF(SUM(D137:O137)&gt;0,SUM(D137:O137),"")</f>
        <v/>
      </c>
    </row>
    <row r="138" spans="1:16" x14ac:dyDescent="0.2">
      <c r="A138" s="341"/>
      <c r="B138" s="344"/>
      <c r="C138" s="75" t="s">
        <v>181</v>
      </c>
      <c r="D138" s="170"/>
      <c r="E138" s="170"/>
      <c r="F138" s="170"/>
      <c r="G138" s="170"/>
      <c r="H138" s="170"/>
      <c r="I138" s="170"/>
      <c r="J138" s="170"/>
      <c r="K138" s="170"/>
      <c r="L138" s="170"/>
      <c r="M138" s="170"/>
      <c r="N138" s="170"/>
      <c r="O138" s="170"/>
      <c r="P138" s="136" t="str">
        <f t="shared" si="21"/>
        <v/>
      </c>
    </row>
    <row r="139" spans="1:16" x14ac:dyDescent="0.2">
      <c r="A139" s="342"/>
      <c r="B139" s="345"/>
      <c r="C139" s="74" t="s">
        <v>128</v>
      </c>
      <c r="D139" s="130"/>
      <c r="E139" s="130"/>
      <c r="F139" s="130"/>
      <c r="G139" s="130"/>
      <c r="H139" s="130"/>
      <c r="I139" s="130"/>
      <c r="J139" s="130"/>
      <c r="K139" s="130"/>
      <c r="L139" s="130"/>
      <c r="M139" s="130"/>
      <c r="N139" s="130"/>
      <c r="O139" s="130"/>
      <c r="P139" s="89" t="str">
        <f t="shared" si="21"/>
        <v/>
      </c>
    </row>
    <row r="140" spans="1:16" x14ac:dyDescent="0.2">
      <c r="A140" s="340"/>
      <c r="B140" s="343" t="str">
        <f>IF(A140="","",IFERROR(VLOOKUP(A140,L!$M$11:$N$120,2,FALSE),"Eingabeart wurde geändert"))</f>
        <v/>
      </c>
      <c r="C140" s="73" t="s">
        <v>180</v>
      </c>
      <c r="D140" s="129"/>
      <c r="E140" s="129"/>
      <c r="F140" s="129"/>
      <c r="G140" s="129"/>
      <c r="H140" s="129"/>
      <c r="I140" s="129"/>
      <c r="J140" s="129"/>
      <c r="K140" s="129"/>
      <c r="L140" s="129"/>
      <c r="M140" s="129"/>
      <c r="N140" s="129"/>
      <c r="O140" s="129"/>
      <c r="P140" s="88" t="str">
        <f t="shared" ref="P140:P160" si="22">IF(SUM(D140:O140)&gt;0,SUM(D140:O140),"")</f>
        <v/>
      </c>
    </row>
    <row r="141" spans="1:16" x14ac:dyDescent="0.2">
      <c r="A141" s="341"/>
      <c r="B141" s="344"/>
      <c r="C141" s="75" t="s">
        <v>181</v>
      </c>
      <c r="D141" s="170"/>
      <c r="E141" s="170"/>
      <c r="F141" s="170"/>
      <c r="G141" s="170"/>
      <c r="H141" s="170"/>
      <c r="I141" s="170"/>
      <c r="J141" s="170"/>
      <c r="K141" s="170"/>
      <c r="L141" s="170"/>
      <c r="M141" s="170"/>
      <c r="N141" s="170"/>
      <c r="O141" s="170"/>
      <c r="P141" s="136" t="str">
        <f t="shared" si="22"/>
        <v/>
      </c>
    </row>
    <row r="142" spans="1:16" x14ac:dyDescent="0.2">
      <c r="A142" s="342"/>
      <c r="B142" s="345"/>
      <c r="C142" s="74" t="s">
        <v>128</v>
      </c>
      <c r="D142" s="130"/>
      <c r="E142" s="130"/>
      <c r="F142" s="130"/>
      <c r="G142" s="130"/>
      <c r="H142" s="130"/>
      <c r="I142" s="130"/>
      <c r="J142" s="130"/>
      <c r="K142" s="130"/>
      <c r="L142" s="130"/>
      <c r="M142" s="130"/>
      <c r="N142" s="130"/>
      <c r="O142" s="130"/>
      <c r="P142" s="89" t="str">
        <f t="shared" si="22"/>
        <v/>
      </c>
    </row>
    <row r="143" spans="1:16" x14ac:dyDescent="0.2">
      <c r="A143" s="340"/>
      <c r="B143" s="343" t="str">
        <f>IF(A143="","",IFERROR(VLOOKUP(A143,L!$M$11:$N$120,2,FALSE),"Eingabeart wurde geändert"))</f>
        <v/>
      </c>
      <c r="C143" s="73" t="s">
        <v>180</v>
      </c>
      <c r="D143" s="129"/>
      <c r="E143" s="129"/>
      <c r="F143" s="129"/>
      <c r="G143" s="129"/>
      <c r="H143" s="129"/>
      <c r="I143" s="129"/>
      <c r="J143" s="129"/>
      <c r="K143" s="129"/>
      <c r="L143" s="129"/>
      <c r="M143" s="129"/>
      <c r="N143" s="129"/>
      <c r="O143" s="129"/>
      <c r="P143" s="88" t="str">
        <f t="shared" si="22"/>
        <v/>
      </c>
    </row>
    <row r="144" spans="1:16" x14ac:dyDescent="0.2">
      <c r="A144" s="341"/>
      <c r="B144" s="344"/>
      <c r="C144" s="75" t="s">
        <v>181</v>
      </c>
      <c r="D144" s="170"/>
      <c r="E144" s="170"/>
      <c r="F144" s="170"/>
      <c r="G144" s="170"/>
      <c r="H144" s="170"/>
      <c r="I144" s="170"/>
      <c r="J144" s="170"/>
      <c r="K144" s="170"/>
      <c r="L144" s="170"/>
      <c r="M144" s="170"/>
      <c r="N144" s="170"/>
      <c r="O144" s="170"/>
      <c r="P144" s="136" t="str">
        <f t="shared" si="22"/>
        <v/>
      </c>
    </row>
    <row r="145" spans="1:16" x14ac:dyDescent="0.2">
      <c r="A145" s="342"/>
      <c r="B145" s="345"/>
      <c r="C145" s="74" t="s">
        <v>128</v>
      </c>
      <c r="D145" s="130"/>
      <c r="E145" s="130"/>
      <c r="F145" s="130"/>
      <c r="G145" s="130"/>
      <c r="H145" s="130"/>
      <c r="I145" s="130"/>
      <c r="J145" s="130"/>
      <c r="K145" s="130"/>
      <c r="L145" s="130"/>
      <c r="M145" s="130"/>
      <c r="N145" s="130"/>
      <c r="O145" s="130"/>
      <c r="P145" s="89" t="str">
        <f t="shared" si="22"/>
        <v/>
      </c>
    </row>
    <row r="146" spans="1:16" x14ac:dyDescent="0.2">
      <c r="A146" s="340"/>
      <c r="B146" s="343" t="str">
        <f>IF(A146="","",IFERROR(VLOOKUP(A146,L!$M$11:$N$120,2,FALSE),"Eingabeart wurde geändert"))</f>
        <v/>
      </c>
      <c r="C146" s="73" t="s">
        <v>180</v>
      </c>
      <c r="D146" s="129"/>
      <c r="E146" s="129"/>
      <c r="F146" s="129"/>
      <c r="G146" s="129"/>
      <c r="H146" s="129"/>
      <c r="I146" s="129"/>
      <c r="J146" s="129"/>
      <c r="K146" s="129"/>
      <c r="L146" s="129"/>
      <c r="M146" s="129"/>
      <c r="N146" s="129"/>
      <c r="O146" s="129"/>
      <c r="P146" s="88" t="str">
        <f t="shared" si="22"/>
        <v/>
      </c>
    </row>
    <row r="147" spans="1:16" x14ac:dyDescent="0.2">
      <c r="A147" s="341"/>
      <c r="B147" s="344"/>
      <c r="C147" s="75" t="s">
        <v>181</v>
      </c>
      <c r="D147" s="170"/>
      <c r="E147" s="170"/>
      <c r="F147" s="170"/>
      <c r="G147" s="170"/>
      <c r="H147" s="170"/>
      <c r="I147" s="170"/>
      <c r="J147" s="170"/>
      <c r="K147" s="170"/>
      <c r="L147" s="170"/>
      <c r="M147" s="170"/>
      <c r="N147" s="170"/>
      <c r="O147" s="170"/>
      <c r="P147" s="136" t="str">
        <f t="shared" si="22"/>
        <v/>
      </c>
    </row>
    <row r="148" spans="1:16" x14ac:dyDescent="0.2">
      <c r="A148" s="342"/>
      <c r="B148" s="345"/>
      <c r="C148" s="74" t="s">
        <v>128</v>
      </c>
      <c r="D148" s="130"/>
      <c r="E148" s="130"/>
      <c r="F148" s="130"/>
      <c r="G148" s="130"/>
      <c r="H148" s="130"/>
      <c r="I148" s="130"/>
      <c r="J148" s="130"/>
      <c r="K148" s="130"/>
      <c r="L148" s="130"/>
      <c r="M148" s="130"/>
      <c r="N148" s="130"/>
      <c r="O148" s="130"/>
      <c r="P148" s="89" t="str">
        <f t="shared" si="22"/>
        <v/>
      </c>
    </row>
    <row r="149" spans="1:16" x14ac:dyDescent="0.2">
      <c r="A149" s="340"/>
      <c r="B149" s="343" t="str">
        <f>IF(A149="","",IFERROR(VLOOKUP(A149,L!$M$11:$N$120,2,FALSE),"Eingabeart wurde geändert"))</f>
        <v/>
      </c>
      <c r="C149" s="73" t="s">
        <v>180</v>
      </c>
      <c r="D149" s="129"/>
      <c r="E149" s="129"/>
      <c r="F149" s="129"/>
      <c r="G149" s="129"/>
      <c r="H149" s="129"/>
      <c r="I149" s="129"/>
      <c r="J149" s="129"/>
      <c r="K149" s="129"/>
      <c r="L149" s="129"/>
      <c r="M149" s="129"/>
      <c r="N149" s="129"/>
      <c r="O149" s="129"/>
      <c r="P149" s="88" t="str">
        <f t="shared" si="22"/>
        <v/>
      </c>
    </row>
    <row r="150" spans="1:16" x14ac:dyDescent="0.2">
      <c r="A150" s="341"/>
      <c r="B150" s="344"/>
      <c r="C150" s="75" t="s">
        <v>181</v>
      </c>
      <c r="D150" s="170"/>
      <c r="E150" s="170"/>
      <c r="F150" s="170"/>
      <c r="G150" s="170"/>
      <c r="H150" s="170"/>
      <c r="I150" s="170"/>
      <c r="J150" s="170"/>
      <c r="K150" s="170"/>
      <c r="L150" s="170"/>
      <c r="M150" s="170"/>
      <c r="N150" s="170"/>
      <c r="O150" s="170"/>
      <c r="P150" s="136" t="str">
        <f t="shared" si="22"/>
        <v/>
      </c>
    </row>
    <row r="151" spans="1:16" x14ac:dyDescent="0.2">
      <c r="A151" s="342"/>
      <c r="B151" s="345"/>
      <c r="C151" s="74" t="s">
        <v>128</v>
      </c>
      <c r="D151" s="130"/>
      <c r="E151" s="130"/>
      <c r="F151" s="130"/>
      <c r="G151" s="130"/>
      <c r="H151" s="130"/>
      <c r="I151" s="130"/>
      <c r="J151" s="130"/>
      <c r="K151" s="130"/>
      <c r="L151" s="130"/>
      <c r="M151" s="130"/>
      <c r="N151" s="130"/>
      <c r="O151" s="130"/>
      <c r="P151" s="89" t="str">
        <f t="shared" si="22"/>
        <v/>
      </c>
    </row>
    <row r="152" spans="1:16" x14ac:dyDescent="0.2">
      <c r="A152" s="340"/>
      <c r="B152" s="343" t="str">
        <f>IF(A152="","",IFERROR(VLOOKUP(A152,L!$M$11:$N$120,2,FALSE),"Eingabeart wurde geändert"))</f>
        <v/>
      </c>
      <c r="C152" s="73" t="s">
        <v>180</v>
      </c>
      <c r="D152" s="129"/>
      <c r="E152" s="129"/>
      <c r="F152" s="129"/>
      <c r="G152" s="129"/>
      <c r="H152" s="129"/>
      <c r="I152" s="129"/>
      <c r="J152" s="129"/>
      <c r="K152" s="129"/>
      <c r="L152" s="129"/>
      <c r="M152" s="129"/>
      <c r="N152" s="129"/>
      <c r="O152" s="129"/>
      <c r="P152" s="88" t="str">
        <f t="shared" si="22"/>
        <v/>
      </c>
    </row>
    <row r="153" spans="1:16" x14ac:dyDescent="0.2">
      <c r="A153" s="341"/>
      <c r="B153" s="344"/>
      <c r="C153" s="75" t="s">
        <v>181</v>
      </c>
      <c r="D153" s="170"/>
      <c r="E153" s="170"/>
      <c r="F153" s="170"/>
      <c r="G153" s="170"/>
      <c r="H153" s="170"/>
      <c r="I153" s="170"/>
      <c r="J153" s="170"/>
      <c r="K153" s="170"/>
      <c r="L153" s="170"/>
      <c r="M153" s="170"/>
      <c r="N153" s="170"/>
      <c r="O153" s="170"/>
      <c r="P153" s="136" t="str">
        <f t="shared" si="22"/>
        <v/>
      </c>
    </row>
    <row r="154" spans="1:16" x14ac:dyDescent="0.2">
      <c r="A154" s="342"/>
      <c r="B154" s="345"/>
      <c r="C154" s="74" t="s">
        <v>128</v>
      </c>
      <c r="D154" s="130"/>
      <c r="E154" s="130"/>
      <c r="F154" s="130"/>
      <c r="G154" s="130"/>
      <c r="H154" s="130"/>
      <c r="I154" s="130"/>
      <c r="J154" s="130"/>
      <c r="K154" s="130"/>
      <c r="L154" s="130"/>
      <c r="M154" s="130"/>
      <c r="N154" s="130"/>
      <c r="O154" s="130"/>
      <c r="P154" s="89" t="str">
        <f t="shared" si="22"/>
        <v/>
      </c>
    </row>
    <row r="155" spans="1:16" x14ac:dyDescent="0.2">
      <c r="A155" s="340"/>
      <c r="B155" s="343" t="str">
        <f>IF(A155="","",IFERROR(VLOOKUP(A155,L!$M$11:$N$120,2,FALSE),"Eingabeart wurde geändert"))</f>
        <v/>
      </c>
      <c r="C155" s="73" t="s">
        <v>180</v>
      </c>
      <c r="D155" s="129"/>
      <c r="E155" s="129"/>
      <c r="F155" s="129"/>
      <c r="G155" s="129"/>
      <c r="H155" s="129"/>
      <c r="I155" s="129"/>
      <c r="J155" s="129"/>
      <c r="K155" s="129"/>
      <c r="L155" s="129"/>
      <c r="M155" s="129"/>
      <c r="N155" s="129"/>
      <c r="O155" s="129"/>
      <c r="P155" s="88" t="str">
        <f t="shared" si="22"/>
        <v/>
      </c>
    </row>
    <row r="156" spans="1:16" x14ac:dyDescent="0.2">
      <c r="A156" s="341"/>
      <c r="B156" s="344"/>
      <c r="C156" s="75" t="s">
        <v>181</v>
      </c>
      <c r="D156" s="170"/>
      <c r="E156" s="170"/>
      <c r="F156" s="170"/>
      <c r="G156" s="170"/>
      <c r="H156" s="170"/>
      <c r="I156" s="170"/>
      <c r="J156" s="170"/>
      <c r="K156" s="170"/>
      <c r="L156" s="170"/>
      <c r="M156" s="170"/>
      <c r="N156" s="170"/>
      <c r="O156" s="170"/>
      <c r="P156" s="136" t="str">
        <f t="shared" si="22"/>
        <v/>
      </c>
    </row>
    <row r="157" spans="1:16" x14ac:dyDescent="0.2">
      <c r="A157" s="342"/>
      <c r="B157" s="345"/>
      <c r="C157" s="74" t="s">
        <v>128</v>
      </c>
      <c r="D157" s="130"/>
      <c r="E157" s="130"/>
      <c r="F157" s="130"/>
      <c r="G157" s="130"/>
      <c r="H157" s="130"/>
      <c r="I157" s="130"/>
      <c r="J157" s="130"/>
      <c r="K157" s="130"/>
      <c r="L157" s="130"/>
      <c r="M157" s="130"/>
      <c r="N157" s="130"/>
      <c r="O157" s="130"/>
      <c r="P157" s="89" t="str">
        <f t="shared" si="22"/>
        <v/>
      </c>
    </row>
    <row r="158" spans="1:16" x14ac:dyDescent="0.2">
      <c r="A158" s="340"/>
      <c r="B158" s="343" t="str">
        <f>IF(A158="","",IFERROR(VLOOKUP(A158,L!$M$11:$N$120,2,FALSE),"Eingabeart wurde geändert"))</f>
        <v/>
      </c>
      <c r="C158" s="73" t="s">
        <v>180</v>
      </c>
      <c r="D158" s="129"/>
      <c r="E158" s="129"/>
      <c r="F158" s="129"/>
      <c r="G158" s="129"/>
      <c r="H158" s="129"/>
      <c r="I158" s="129"/>
      <c r="J158" s="129"/>
      <c r="K158" s="129"/>
      <c r="L158" s="129"/>
      <c r="M158" s="129"/>
      <c r="N158" s="129"/>
      <c r="O158" s="129"/>
      <c r="P158" s="88" t="str">
        <f t="shared" si="22"/>
        <v/>
      </c>
    </row>
    <row r="159" spans="1:16" x14ac:dyDescent="0.2">
      <c r="A159" s="341"/>
      <c r="B159" s="344"/>
      <c r="C159" s="75" t="s">
        <v>181</v>
      </c>
      <c r="D159" s="170"/>
      <c r="E159" s="170"/>
      <c r="F159" s="170"/>
      <c r="G159" s="170"/>
      <c r="H159" s="170"/>
      <c r="I159" s="170"/>
      <c r="J159" s="170"/>
      <c r="K159" s="170"/>
      <c r="L159" s="170"/>
      <c r="M159" s="170"/>
      <c r="N159" s="170"/>
      <c r="O159" s="170"/>
      <c r="P159" s="136" t="str">
        <f t="shared" si="22"/>
        <v/>
      </c>
    </row>
    <row r="160" spans="1:16" x14ac:dyDescent="0.2">
      <c r="A160" s="342"/>
      <c r="B160" s="345"/>
      <c r="C160" s="74" t="s">
        <v>128</v>
      </c>
      <c r="D160" s="130"/>
      <c r="E160" s="130"/>
      <c r="F160" s="130"/>
      <c r="G160" s="130"/>
      <c r="H160" s="130"/>
      <c r="I160" s="130"/>
      <c r="J160" s="130"/>
      <c r="K160" s="130"/>
      <c r="L160" s="130"/>
      <c r="M160" s="130"/>
      <c r="N160" s="130"/>
      <c r="O160" s="130"/>
      <c r="P160" s="89" t="str">
        <f t="shared" si="22"/>
        <v/>
      </c>
    </row>
    <row r="161" spans="1:16" x14ac:dyDescent="0.2">
      <c r="A161" s="340"/>
      <c r="B161" s="343" t="str">
        <f>IF(A161="","",IFERROR(VLOOKUP(A161,L!$M$11:$N$120,2,FALSE),"Eingabeart wurde geändert"))</f>
        <v/>
      </c>
      <c r="C161" s="73" t="s">
        <v>180</v>
      </c>
      <c r="D161" s="129"/>
      <c r="E161" s="129"/>
      <c r="F161" s="129"/>
      <c r="G161" s="129"/>
      <c r="H161" s="129"/>
      <c r="I161" s="129"/>
      <c r="J161" s="129"/>
      <c r="K161" s="129"/>
      <c r="L161" s="129"/>
      <c r="M161" s="129"/>
      <c r="N161" s="129"/>
      <c r="O161" s="129"/>
      <c r="P161" s="88" t="str">
        <f t="shared" ref="P161:P181" si="23">IF(SUM(D161:O161)&gt;0,SUM(D161:O161),"")</f>
        <v/>
      </c>
    </row>
    <row r="162" spans="1:16" x14ac:dyDescent="0.2">
      <c r="A162" s="341"/>
      <c r="B162" s="344"/>
      <c r="C162" s="75" t="s">
        <v>181</v>
      </c>
      <c r="D162" s="170"/>
      <c r="E162" s="170"/>
      <c r="F162" s="170"/>
      <c r="G162" s="170"/>
      <c r="H162" s="170"/>
      <c r="I162" s="170"/>
      <c r="J162" s="170"/>
      <c r="K162" s="170"/>
      <c r="L162" s="170"/>
      <c r="M162" s="170"/>
      <c r="N162" s="170"/>
      <c r="O162" s="170"/>
      <c r="P162" s="136" t="str">
        <f t="shared" si="23"/>
        <v/>
      </c>
    </row>
    <row r="163" spans="1:16" x14ac:dyDescent="0.2">
      <c r="A163" s="342"/>
      <c r="B163" s="345"/>
      <c r="C163" s="74" t="s">
        <v>128</v>
      </c>
      <c r="D163" s="130"/>
      <c r="E163" s="130"/>
      <c r="F163" s="130"/>
      <c r="G163" s="130"/>
      <c r="H163" s="130"/>
      <c r="I163" s="130"/>
      <c r="J163" s="130"/>
      <c r="K163" s="130"/>
      <c r="L163" s="130"/>
      <c r="M163" s="130"/>
      <c r="N163" s="130"/>
      <c r="O163" s="130"/>
      <c r="P163" s="89" t="str">
        <f t="shared" si="23"/>
        <v/>
      </c>
    </row>
    <row r="164" spans="1:16" x14ac:dyDescent="0.2">
      <c r="A164" s="340"/>
      <c r="B164" s="343" t="str">
        <f>IF(A164="","",IFERROR(VLOOKUP(A164,L!$M$11:$N$120,2,FALSE),"Eingabeart wurde geändert"))</f>
        <v/>
      </c>
      <c r="C164" s="73" t="s">
        <v>180</v>
      </c>
      <c r="D164" s="129"/>
      <c r="E164" s="129"/>
      <c r="F164" s="129"/>
      <c r="G164" s="129"/>
      <c r="H164" s="129"/>
      <c r="I164" s="129"/>
      <c r="J164" s="129"/>
      <c r="K164" s="129"/>
      <c r="L164" s="129"/>
      <c r="M164" s="129"/>
      <c r="N164" s="129"/>
      <c r="O164" s="129"/>
      <c r="P164" s="88" t="str">
        <f t="shared" si="23"/>
        <v/>
      </c>
    </row>
    <row r="165" spans="1:16" x14ac:dyDescent="0.2">
      <c r="A165" s="341"/>
      <c r="B165" s="344"/>
      <c r="C165" s="75" t="s">
        <v>181</v>
      </c>
      <c r="D165" s="170"/>
      <c r="E165" s="170"/>
      <c r="F165" s="170"/>
      <c r="G165" s="170"/>
      <c r="H165" s="170"/>
      <c r="I165" s="170"/>
      <c r="J165" s="170"/>
      <c r="K165" s="170"/>
      <c r="L165" s="170"/>
      <c r="M165" s="170"/>
      <c r="N165" s="170"/>
      <c r="O165" s="170"/>
      <c r="P165" s="136" t="str">
        <f t="shared" si="23"/>
        <v/>
      </c>
    </row>
    <row r="166" spans="1:16" x14ac:dyDescent="0.2">
      <c r="A166" s="342"/>
      <c r="B166" s="345"/>
      <c r="C166" s="74" t="s">
        <v>128</v>
      </c>
      <c r="D166" s="130"/>
      <c r="E166" s="130"/>
      <c r="F166" s="130"/>
      <c r="G166" s="130"/>
      <c r="H166" s="130"/>
      <c r="I166" s="130"/>
      <c r="J166" s="130"/>
      <c r="K166" s="130"/>
      <c r="L166" s="130"/>
      <c r="M166" s="130"/>
      <c r="N166" s="130"/>
      <c r="O166" s="130"/>
      <c r="P166" s="89" t="str">
        <f t="shared" si="23"/>
        <v/>
      </c>
    </row>
    <row r="167" spans="1:16" x14ac:dyDescent="0.2">
      <c r="A167" s="340"/>
      <c r="B167" s="343" t="str">
        <f>IF(A167="","",IFERROR(VLOOKUP(A167,L!$M$11:$N$120,2,FALSE),"Eingabeart wurde geändert"))</f>
        <v/>
      </c>
      <c r="C167" s="73" t="s">
        <v>180</v>
      </c>
      <c r="D167" s="129"/>
      <c r="E167" s="129"/>
      <c r="F167" s="129"/>
      <c r="G167" s="129"/>
      <c r="H167" s="129"/>
      <c r="I167" s="129"/>
      <c r="J167" s="129"/>
      <c r="K167" s="129"/>
      <c r="L167" s="129"/>
      <c r="M167" s="129"/>
      <c r="N167" s="129"/>
      <c r="O167" s="129"/>
      <c r="P167" s="88" t="str">
        <f t="shared" si="23"/>
        <v/>
      </c>
    </row>
    <row r="168" spans="1:16" x14ac:dyDescent="0.2">
      <c r="A168" s="341"/>
      <c r="B168" s="344"/>
      <c r="C168" s="75" t="s">
        <v>181</v>
      </c>
      <c r="D168" s="170"/>
      <c r="E168" s="170"/>
      <c r="F168" s="170"/>
      <c r="G168" s="170"/>
      <c r="H168" s="170"/>
      <c r="I168" s="170"/>
      <c r="J168" s="170"/>
      <c r="K168" s="170"/>
      <c r="L168" s="170"/>
      <c r="M168" s="170"/>
      <c r="N168" s="170"/>
      <c r="O168" s="170"/>
      <c r="P168" s="136" t="str">
        <f t="shared" si="23"/>
        <v/>
      </c>
    </row>
    <row r="169" spans="1:16" x14ac:dyDescent="0.2">
      <c r="A169" s="342"/>
      <c r="B169" s="345"/>
      <c r="C169" s="74" t="s">
        <v>128</v>
      </c>
      <c r="D169" s="130"/>
      <c r="E169" s="130"/>
      <c r="F169" s="130"/>
      <c r="G169" s="130"/>
      <c r="H169" s="130"/>
      <c r="I169" s="130"/>
      <c r="J169" s="130"/>
      <c r="K169" s="130"/>
      <c r="L169" s="130"/>
      <c r="M169" s="130"/>
      <c r="N169" s="130"/>
      <c r="O169" s="130"/>
      <c r="P169" s="89" t="str">
        <f t="shared" si="23"/>
        <v/>
      </c>
    </row>
    <row r="170" spans="1:16" x14ac:dyDescent="0.2">
      <c r="A170" s="340"/>
      <c r="B170" s="343" t="str">
        <f>IF(A170="","",IFERROR(VLOOKUP(A170,L!$M$11:$N$120,2,FALSE),"Eingabeart wurde geändert"))</f>
        <v/>
      </c>
      <c r="C170" s="73" t="s">
        <v>180</v>
      </c>
      <c r="D170" s="129"/>
      <c r="E170" s="129"/>
      <c r="F170" s="129"/>
      <c r="G170" s="129"/>
      <c r="H170" s="129"/>
      <c r="I170" s="129"/>
      <c r="J170" s="129"/>
      <c r="K170" s="129"/>
      <c r="L170" s="129"/>
      <c r="M170" s="129"/>
      <c r="N170" s="129"/>
      <c r="O170" s="129"/>
      <c r="P170" s="88" t="str">
        <f t="shared" si="23"/>
        <v/>
      </c>
    </row>
    <row r="171" spans="1:16" x14ac:dyDescent="0.2">
      <c r="A171" s="341"/>
      <c r="B171" s="344"/>
      <c r="C171" s="75" t="s">
        <v>181</v>
      </c>
      <c r="D171" s="170"/>
      <c r="E171" s="170"/>
      <c r="F171" s="170"/>
      <c r="G171" s="170"/>
      <c r="H171" s="170"/>
      <c r="I171" s="170"/>
      <c r="J171" s="170"/>
      <c r="K171" s="170"/>
      <c r="L171" s="170"/>
      <c r="M171" s="170"/>
      <c r="N171" s="170"/>
      <c r="O171" s="170"/>
      <c r="P171" s="136" t="str">
        <f t="shared" si="23"/>
        <v/>
      </c>
    </row>
    <row r="172" spans="1:16" x14ac:dyDescent="0.2">
      <c r="A172" s="342"/>
      <c r="B172" s="345"/>
      <c r="C172" s="74" t="s">
        <v>128</v>
      </c>
      <c r="D172" s="130"/>
      <c r="E172" s="130"/>
      <c r="F172" s="130"/>
      <c r="G172" s="130"/>
      <c r="H172" s="130"/>
      <c r="I172" s="130"/>
      <c r="J172" s="130"/>
      <c r="K172" s="130"/>
      <c r="L172" s="130"/>
      <c r="M172" s="130"/>
      <c r="N172" s="130"/>
      <c r="O172" s="130"/>
      <c r="P172" s="89" t="str">
        <f t="shared" si="23"/>
        <v/>
      </c>
    </row>
    <row r="173" spans="1:16" x14ac:dyDescent="0.2">
      <c r="A173" s="340"/>
      <c r="B173" s="343" t="str">
        <f>IF(A173="","",IFERROR(VLOOKUP(A173,L!$M$11:$N$120,2,FALSE),"Eingabeart wurde geändert"))</f>
        <v/>
      </c>
      <c r="C173" s="73" t="s">
        <v>180</v>
      </c>
      <c r="D173" s="129"/>
      <c r="E173" s="129"/>
      <c r="F173" s="129"/>
      <c r="G173" s="129"/>
      <c r="H173" s="129"/>
      <c r="I173" s="129"/>
      <c r="J173" s="129"/>
      <c r="K173" s="129"/>
      <c r="L173" s="129"/>
      <c r="M173" s="129"/>
      <c r="N173" s="129"/>
      <c r="O173" s="129"/>
      <c r="P173" s="88" t="str">
        <f t="shared" si="23"/>
        <v/>
      </c>
    </row>
    <row r="174" spans="1:16" x14ac:dyDescent="0.2">
      <c r="A174" s="341"/>
      <c r="B174" s="344"/>
      <c r="C174" s="75" t="s">
        <v>181</v>
      </c>
      <c r="D174" s="170"/>
      <c r="E174" s="170"/>
      <c r="F174" s="170"/>
      <c r="G174" s="170"/>
      <c r="H174" s="170"/>
      <c r="I174" s="170"/>
      <c r="J174" s="170"/>
      <c r="K174" s="170"/>
      <c r="L174" s="170"/>
      <c r="M174" s="170"/>
      <c r="N174" s="170"/>
      <c r="O174" s="170"/>
      <c r="P174" s="136" t="str">
        <f t="shared" si="23"/>
        <v/>
      </c>
    </row>
    <row r="175" spans="1:16" x14ac:dyDescent="0.2">
      <c r="A175" s="342"/>
      <c r="B175" s="345"/>
      <c r="C175" s="74" t="s">
        <v>128</v>
      </c>
      <c r="D175" s="130"/>
      <c r="E175" s="130"/>
      <c r="F175" s="130"/>
      <c r="G175" s="130"/>
      <c r="H175" s="130"/>
      <c r="I175" s="130"/>
      <c r="J175" s="130"/>
      <c r="K175" s="130"/>
      <c r="L175" s="130"/>
      <c r="M175" s="130"/>
      <c r="N175" s="130"/>
      <c r="O175" s="130"/>
      <c r="P175" s="89" t="str">
        <f t="shared" si="23"/>
        <v/>
      </c>
    </row>
    <row r="176" spans="1:16" x14ac:dyDescent="0.2">
      <c r="A176" s="340"/>
      <c r="B176" s="343" t="str">
        <f>IF(A176="","",IFERROR(VLOOKUP(A176,L!$M$11:$N$120,2,FALSE),"Eingabeart wurde geändert"))</f>
        <v/>
      </c>
      <c r="C176" s="73" t="s">
        <v>180</v>
      </c>
      <c r="D176" s="129"/>
      <c r="E176" s="129"/>
      <c r="F176" s="129"/>
      <c r="G176" s="129"/>
      <c r="H176" s="129"/>
      <c r="I176" s="129"/>
      <c r="J176" s="129"/>
      <c r="K176" s="129"/>
      <c r="L176" s="129"/>
      <c r="M176" s="129"/>
      <c r="N176" s="129"/>
      <c r="O176" s="129"/>
      <c r="P176" s="88" t="str">
        <f t="shared" si="23"/>
        <v/>
      </c>
    </row>
    <row r="177" spans="1:16" x14ac:dyDescent="0.2">
      <c r="A177" s="341"/>
      <c r="B177" s="344"/>
      <c r="C177" s="75" t="s">
        <v>181</v>
      </c>
      <c r="D177" s="170"/>
      <c r="E177" s="170"/>
      <c r="F177" s="170"/>
      <c r="G177" s="170"/>
      <c r="H177" s="170"/>
      <c r="I177" s="170"/>
      <c r="J177" s="170"/>
      <c r="K177" s="170"/>
      <c r="L177" s="170"/>
      <c r="M177" s="170"/>
      <c r="N177" s="170"/>
      <c r="O177" s="170"/>
      <c r="P177" s="136" t="str">
        <f t="shared" si="23"/>
        <v/>
      </c>
    </row>
    <row r="178" spans="1:16" x14ac:dyDescent="0.2">
      <c r="A178" s="342"/>
      <c r="B178" s="345"/>
      <c r="C178" s="74" t="s">
        <v>128</v>
      </c>
      <c r="D178" s="130"/>
      <c r="E178" s="130"/>
      <c r="F178" s="130"/>
      <c r="G178" s="130"/>
      <c r="H178" s="130"/>
      <c r="I178" s="130"/>
      <c r="J178" s="130"/>
      <c r="K178" s="130"/>
      <c r="L178" s="130"/>
      <c r="M178" s="130"/>
      <c r="N178" s="130"/>
      <c r="O178" s="130"/>
      <c r="P178" s="89" t="str">
        <f t="shared" si="23"/>
        <v/>
      </c>
    </row>
    <row r="179" spans="1:16" x14ac:dyDescent="0.2">
      <c r="A179" s="340"/>
      <c r="B179" s="343" t="str">
        <f>IF(A179="","",IFERROR(VLOOKUP(A179,L!$M$11:$N$120,2,FALSE),"Eingabeart wurde geändert"))</f>
        <v/>
      </c>
      <c r="C179" s="73" t="s">
        <v>180</v>
      </c>
      <c r="D179" s="129"/>
      <c r="E179" s="129"/>
      <c r="F179" s="129"/>
      <c r="G179" s="129"/>
      <c r="H179" s="129"/>
      <c r="I179" s="129"/>
      <c r="J179" s="129"/>
      <c r="K179" s="129"/>
      <c r="L179" s="129"/>
      <c r="M179" s="129"/>
      <c r="N179" s="129"/>
      <c r="O179" s="129"/>
      <c r="P179" s="88" t="str">
        <f t="shared" si="23"/>
        <v/>
      </c>
    </row>
    <row r="180" spans="1:16" x14ac:dyDescent="0.2">
      <c r="A180" s="341"/>
      <c r="B180" s="344"/>
      <c r="C180" s="75" t="s">
        <v>181</v>
      </c>
      <c r="D180" s="170"/>
      <c r="E180" s="170"/>
      <c r="F180" s="170"/>
      <c r="G180" s="170"/>
      <c r="H180" s="170"/>
      <c r="I180" s="170"/>
      <c r="J180" s="170"/>
      <c r="K180" s="170"/>
      <c r="L180" s="170"/>
      <c r="M180" s="170"/>
      <c r="N180" s="170"/>
      <c r="O180" s="170"/>
      <c r="P180" s="136" t="str">
        <f t="shared" si="23"/>
        <v/>
      </c>
    </row>
    <row r="181" spans="1:16" x14ac:dyDescent="0.2">
      <c r="A181" s="342"/>
      <c r="B181" s="345"/>
      <c r="C181" s="74" t="s">
        <v>128</v>
      </c>
      <c r="D181" s="130"/>
      <c r="E181" s="130"/>
      <c r="F181" s="130"/>
      <c r="G181" s="130"/>
      <c r="H181" s="130"/>
      <c r="I181" s="130"/>
      <c r="J181" s="130"/>
      <c r="K181" s="130"/>
      <c r="L181" s="130"/>
      <c r="M181" s="130"/>
      <c r="N181" s="130"/>
      <c r="O181" s="130"/>
      <c r="P181" s="89" t="str">
        <f t="shared" si="23"/>
        <v/>
      </c>
    </row>
    <row r="182" spans="1:16" x14ac:dyDescent="0.2">
      <c r="A182" s="340"/>
      <c r="B182" s="343" t="str">
        <f>IF(A182="","",IFERROR(VLOOKUP(A182,L!$M$11:$N$120,2,FALSE),"Eingabeart wurde geändert"))</f>
        <v/>
      </c>
      <c r="C182" s="73" t="s">
        <v>180</v>
      </c>
      <c r="D182" s="129"/>
      <c r="E182" s="129"/>
      <c r="F182" s="129"/>
      <c r="G182" s="129"/>
      <c r="H182" s="129"/>
      <c r="I182" s="129"/>
      <c r="J182" s="129"/>
      <c r="K182" s="129"/>
      <c r="L182" s="129"/>
      <c r="M182" s="129"/>
      <c r="N182" s="129"/>
      <c r="O182" s="129"/>
      <c r="P182" s="88" t="str">
        <f t="shared" ref="P182:P202" si="24">IF(SUM(D182:O182)&gt;0,SUM(D182:O182),"")</f>
        <v/>
      </c>
    </row>
    <row r="183" spans="1:16" x14ac:dyDescent="0.2">
      <c r="A183" s="341"/>
      <c r="B183" s="344"/>
      <c r="C183" s="75" t="s">
        <v>181</v>
      </c>
      <c r="D183" s="170"/>
      <c r="E183" s="170"/>
      <c r="F183" s="170"/>
      <c r="G183" s="170"/>
      <c r="H183" s="170"/>
      <c r="I183" s="170"/>
      <c r="J183" s="170"/>
      <c r="K183" s="170"/>
      <c r="L183" s="170"/>
      <c r="M183" s="170"/>
      <c r="N183" s="170"/>
      <c r="O183" s="170"/>
      <c r="P183" s="136" t="str">
        <f t="shared" si="24"/>
        <v/>
      </c>
    </row>
    <row r="184" spans="1:16" x14ac:dyDescent="0.2">
      <c r="A184" s="342"/>
      <c r="B184" s="345"/>
      <c r="C184" s="74" t="s">
        <v>128</v>
      </c>
      <c r="D184" s="130"/>
      <c r="E184" s="130"/>
      <c r="F184" s="130"/>
      <c r="G184" s="130"/>
      <c r="H184" s="130"/>
      <c r="I184" s="130"/>
      <c r="J184" s="130"/>
      <c r="K184" s="130"/>
      <c r="L184" s="130"/>
      <c r="M184" s="130"/>
      <c r="N184" s="130"/>
      <c r="O184" s="130"/>
      <c r="P184" s="89" t="str">
        <f t="shared" si="24"/>
        <v/>
      </c>
    </row>
    <row r="185" spans="1:16" x14ac:dyDescent="0.2">
      <c r="A185" s="340"/>
      <c r="B185" s="343" t="str">
        <f>IF(A185="","",IFERROR(VLOOKUP(A185,L!$M$11:$N$120,2,FALSE),"Eingabeart wurde geändert"))</f>
        <v/>
      </c>
      <c r="C185" s="73" t="s">
        <v>180</v>
      </c>
      <c r="D185" s="129"/>
      <c r="E185" s="129"/>
      <c r="F185" s="129"/>
      <c r="G185" s="129"/>
      <c r="H185" s="129"/>
      <c r="I185" s="129"/>
      <c r="J185" s="129"/>
      <c r="K185" s="129"/>
      <c r="L185" s="129"/>
      <c r="M185" s="129"/>
      <c r="N185" s="129"/>
      <c r="O185" s="129"/>
      <c r="P185" s="88" t="str">
        <f t="shared" si="24"/>
        <v/>
      </c>
    </row>
    <row r="186" spans="1:16" x14ac:dyDescent="0.2">
      <c r="A186" s="341"/>
      <c r="B186" s="344"/>
      <c r="C186" s="75" t="s">
        <v>181</v>
      </c>
      <c r="D186" s="170"/>
      <c r="E186" s="170"/>
      <c r="F186" s="170"/>
      <c r="G186" s="170"/>
      <c r="H186" s="170"/>
      <c r="I186" s="170"/>
      <c r="J186" s="170"/>
      <c r="K186" s="170"/>
      <c r="L186" s="170"/>
      <c r="M186" s="170"/>
      <c r="N186" s="170"/>
      <c r="O186" s="170"/>
      <c r="P186" s="136" t="str">
        <f t="shared" si="24"/>
        <v/>
      </c>
    </row>
    <row r="187" spans="1:16" x14ac:dyDescent="0.2">
      <c r="A187" s="342"/>
      <c r="B187" s="345"/>
      <c r="C187" s="74" t="s">
        <v>128</v>
      </c>
      <c r="D187" s="130"/>
      <c r="E187" s="130"/>
      <c r="F187" s="130"/>
      <c r="G187" s="130"/>
      <c r="H187" s="130"/>
      <c r="I187" s="130"/>
      <c r="J187" s="130"/>
      <c r="K187" s="130"/>
      <c r="L187" s="130"/>
      <c r="M187" s="130"/>
      <c r="N187" s="130"/>
      <c r="O187" s="130"/>
      <c r="P187" s="89" t="str">
        <f t="shared" si="24"/>
        <v/>
      </c>
    </row>
    <row r="188" spans="1:16" x14ac:dyDescent="0.2">
      <c r="A188" s="340"/>
      <c r="B188" s="343" t="str">
        <f>IF(A188="","",IFERROR(VLOOKUP(A188,L!$M$11:$N$120,2,FALSE),"Eingabeart wurde geändert"))</f>
        <v/>
      </c>
      <c r="C188" s="73" t="s">
        <v>180</v>
      </c>
      <c r="D188" s="129"/>
      <c r="E188" s="129"/>
      <c r="F188" s="129"/>
      <c r="G188" s="129"/>
      <c r="H188" s="129"/>
      <c r="I188" s="129"/>
      <c r="J188" s="129"/>
      <c r="K188" s="129"/>
      <c r="L188" s="129"/>
      <c r="M188" s="129"/>
      <c r="N188" s="129"/>
      <c r="O188" s="129"/>
      <c r="P188" s="88" t="str">
        <f t="shared" si="24"/>
        <v/>
      </c>
    </row>
    <row r="189" spans="1:16" x14ac:dyDescent="0.2">
      <c r="A189" s="341"/>
      <c r="B189" s="344"/>
      <c r="C189" s="75" t="s">
        <v>181</v>
      </c>
      <c r="D189" s="170"/>
      <c r="E189" s="170"/>
      <c r="F189" s="170"/>
      <c r="G189" s="170"/>
      <c r="H189" s="170"/>
      <c r="I189" s="170"/>
      <c r="J189" s="170"/>
      <c r="K189" s="170"/>
      <c r="L189" s="170"/>
      <c r="M189" s="170"/>
      <c r="N189" s="170"/>
      <c r="O189" s="170"/>
      <c r="P189" s="136" t="str">
        <f t="shared" si="24"/>
        <v/>
      </c>
    </row>
    <row r="190" spans="1:16" x14ac:dyDescent="0.2">
      <c r="A190" s="342"/>
      <c r="B190" s="345"/>
      <c r="C190" s="74" t="s">
        <v>128</v>
      </c>
      <c r="D190" s="130"/>
      <c r="E190" s="130"/>
      <c r="F190" s="130"/>
      <c r="G190" s="130"/>
      <c r="H190" s="130"/>
      <c r="I190" s="130"/>
      <c r="J190" s="130"/>
      <c r="K190" s="130"/>
      <c r="L190" s="130"/>
      <c r="M190" s="130"/>
      <c r="N190" s="130"/>
      <c r="O190" s="130"/>
      <c r="P190" s="89" t="str">
        <f t="shared" si="24"/>
        <v/>
      </c>
    </row>
    <row r="191" spans="1:16" x14ac:dyDescent="0.2">
      <c r="A191" s="340"/>
      <c r="B191" s="343" t="str">
        <f>IF(A191="","",IFERROR(VLOOKUP(A191,L!$M$11:$N$120,2,FALSE),"Eingabeart wurde geändert"))</f>
        <v/>
      </c>
      <c r="C191" s="73" t="s">
        <v>180</v>
      </c>
      <c r="D191" s="129"/>
      <c r="E191" s="129"/>
      <c r="F191" s="129"/>
      <c r="G191" s="129"/>
      <c r="H191" s="129"/>
      <c r="I191" s="129"/>
      <c r="J191" s="129"/>
      <c r="K191" s="129"/>
      <c r="L191" s="129"/>
      <c r="M191" s="129"/>
      <c r="N191" s="129"/>
      <c r="O191" s="129"/>
      <c r="P191" s="88" t="str">
        <f t="shared" si="24"/>
        <v/>
      </c>
    </row>
    <row r="192" spans="1:16" x14ac:dyDescent="0.2">
      <c r="A192" s="341"/>
      <c r="B192" s="344"/>
      <c r="C192" s="75" t="s">
        <v>181</v>
      </c>
      <c r="D192" s="170"/>
      <c r="E192" s="170"/>
      <c r="F192" s="170"/>
      <c r="G192" s="170"/>
      <c r="H192" s="170"/>
      <c r="I192" s="170"/>
      <c r="J192" s="170"/>
      <c r="K192" s="170"/>
      <c r="L192" s="170"/>
      <c r="M192" s="170"/>
      <c r="N192" s="170"/>
      <c r="O192" s="170"/>
      <c r="P192" s="136" t="str">
        <f t="shared" si="24"/>
        <v/>
      </c>
    </row>
    <row r="193" spans="1:16" x14ac:dyDescent="0.2">
      <c r="A193" s="342"/>
      <c r="B193" s="345"/>
      <c r="C193" s="74" t="s">
        <v>128</v>
      </c>
      <c r="D193" s="130"/>
      <c r="E193" s="130"/>
      <c r="F193" s="130"/>
      <c r="G193" s="130"/>
      <c r="H193" s="130"/>
      <c r="I193" s="130"/>
      <c r="J193" s="130"/>
      <c r="K193" s="130"/>
      <c r="L193" s="130"/>
      <c r="M193" s="130"/>
      <c r="N193" s="130"/>
      <c r="O193" s="130"/>
      <c r="P193" s="89" t="str">
        <f t="shared" si="24"/>
        <v/>
      </c>
    </row>
    <row r="194" spans="1:16" x14ac:dyDescent="0.2">
      <c r="A194" s="340"/>
      <c r="B194" s="343" t="str">
        <f>IF(A194="","",IFERROR(VLOOKUP(A194,L!$M$11:$N$120,2,FALSE),"Eingabeart wurde geändert"))</f>
        <v/>
      </c>
      <c r="C194" s="73" t="s">
        <v>180</v>
      </c>
      <c r="D194" s="129"/>
      <c r="E194" s="129"/>
      <c r="F194" s="129"/>
      <c r="G194" s="129"/>
      <c r="H194" s="129"/>
      <c r="I194" s="129"/>
      <c r="J194" s="129"/>
      <c r="K194" s="129"/>
      <c r="L194" s="129"/>
      <c r="M194" s="129"/>
      <c r="N194" s="129"/>
      <c r="O194" s="129"/>
      <c r="P194" s="88" t="str">
        <f t="shared" si="24"/>
        <v/>
      </c>
    </row>
    <row r="195" spans="1:16" x14ac:dyDescent="0.2">
      <c r="A195" s="341"/>
      <c r="B195" s="344"/>
      <c r="C195" s="75" t="s">
        <v>181</v>
      </c>
      <c r="D195" s="170"/>
      <c r="E195" s="170"/>
      <c r="F195" s="170"/>
      <c r="G195" s="170"/>
      <c r="H195" s="170"/>
      <c r="I195" s="170"/>
      <c r="J195" s="170"/>
      <c r="K195" s="170"/>
      <c r="L195" s="170"/>
      <c r="M195" s="170"/>
      <c r="N195" s="170"/>
      <c r="O195" s="170"/>
      <c r="P195" s="136" t="str">
        <f t="shared" si="24"/>
        <v/>
      </c>
    </row>
    <row r="196" spans="1:16" x14ac:dyDescent="0.2">
      <c r="A196" s="342"/>
      <c r="B196" s="345"/>
      <c r="C196" s="74" t="s">
        <v>128</v>
      </c>
      <c r="D196" s="130"/>
      <c r="E196" s="130"/>
      <c r="F196" s="130"/>
      <c r="G196" s="130"/>
      <c r="H196" s="130"/>
      <c r="I196" s="130"/>
      <c r="J196" s="130"/>
      <c r="K196" s="130"/>
      <c r="L196" s="130"/>
      <c r="M196" s="130"/>
      <c r="N196" s="130"/>
      <c r="O196" s="130"/>
      <c r="P196" s="89" t="str">
        <f t="shared" si="24"/>
        <v/>
      </c>
    </row>
    <row r="197" spans="1:16" x14ac:dyDescent="0.2">
      <c r="A197" s="340"/>
      <c r="B197" s="343" t="str">
        <f>IF(A197="","",IFERROR(VLOOKUP(A197,L!$M$11:$N$120,2,FALSE),"Eingabeart wurde geändert"))</f>
        <v/>
      </c>
      <c r="C197" s="73" t="s">
        <v>180</v>
      </c>
      <c r="D197" s="129"/>
      <c r="E197" s="129"/>
      <c r="F197" s="129"/>
      <c r="G197" s="129"/>
      <c r="H197" s="129"/>
      <c r="I197" s="129"/>
      <c r="J197" s="129"/>
      <c r="K197" s="129"/>
      <c r="L197" s="129"/>
      <c r="M197" s="129"/>
      <c r="N197" s="129"/>
      <c r="O197" s="129"/>
      <c r="P197" s="88" t="str">
        <f t="shared" si="24"/>
        <v/>
      </c>
    </row>
    <row r="198" spans="1:16" x14ac:dyDescent="0.2">
      <c r="A198" s="341"/>
      <c r="B198" s="344"/>
      <c r="C198" s="75" t="s">
        <v>181</v>
      </c>
      <c r="D198" s="170"/>
      <c r="E198" s="170"/>
      <c r="F198" s="170"/>
      <c r="G198" s="170"/>
      <c r="H198" s="170"/>
      <c r="I198" s="170"/>
      <c r="J198" s="170"/>
      <c r="K198" s="170"/>
      <c r="L198" s="170"/>
      <c r="M198" s="170"/>
      <c r="N198" s="170"/>
      <c r="O198" s="170"/>
      <c r="P198" s="136" t="str">
        <f t="shared" si="24"/>
        <v/>
      </c>
    </row>
    <row r="199" spans="1:16" x14ac:dyDescent="0.2">
      <c r="A199" s="342"/>
      <c r="B199" s="345"/>
      <c r="C199" s="74" t="s">
        <v>128</v>
      </c>
      <c r="D199" s="130"/>
      <c r="E199" s="130"/>
      <c r="F199" s="130"/>
      <c r="G199" s="130"/>
      <c r="H199" s="130"/>
      <c r="I199" s="130"/>
      <c r="J199" s="130"/>
      <c r="K199" s="130"/>
      <c r="L199" s="130"/>
      <c r="M199" s="130"/>
      <c r="N199" s="130"/>
      <c r="O199" s="130"/>
      <c r="P199" s="89" t="str">
        <f t="shared" si="24"/>
        <v/>
      </c>
    </row>
    <row r="200" spans="1:16" x14ac:dyDescent="0.2">
      <c r="A200" s="340"/>
      <c r="B200" s="343" t="str">
        <f>IF(A200="","",IFERROR(VLOOKUP(A200,L!$M$11:$N$120,2,FALSE),"Eingabeart wurde geändert"))</f>
        <v/>
      </c>
      <c r="C200" s="73" t="s">
        <v>180</v>
      </c>
      <c r="D200" s="129"/>
      <c r="E200" s="129"/>
      <c r="F200" s="129"/>
      <c r="G200" s="129"/>
      <c r="H200" s="129"/>
      <c r="I200" s="129"/>
      <c r="J200" s="129"/>
      <c r="K200" s="129"/>
      <c r="L200" s="129"/>
      <c r="M200" s="129"/>
      <c r="N200" s="129"/>
      <c r="O200" s="129"/>
      <c r="P200" s="88" t="str">
        <f t="shared" si="24"/>
        <v/>
      </c>
    </row>
    <row r="201" spans="1:16" x14ac:dyDescent="0.2">
      <c r="A201" s="341"/>
      <c r="B201" s="344"/>
      <c r="C201" s="75" t="s">
        <v>181</v>
      </c>
      <c r="D201" s="170"/>
      <c r="E201" s="170"/>
      <c r="F201" s="170"/>
      <c r="G201" s="170"/>
      <c r="H201" s="170"/>
      <c r="I201" s="170"/>
      <c r="J201" s="170"/>
      <c r="K201" s="170"/>
      <c r="L201" s="170"/>
      <c r="M201" s="170"/>
      <c r="N201" s="170"/>
      <c r="O201" s="170"/>
      <c r="P201" s="136" t="str">
        <f t="shared" si="24"/>
        <v/>
      </c>
    </row>
    <row r="202" spans="1:16" x14ac:dyDescent="0.2">
      <c r="A202" s="342"/>
      <c r="B202" s="345"/>
      <c r="C202" s="74" t="s">
        <v>128</v>
      </c>
      <c r="D202" s="130"/>
      <c r="E202" s="130"/>
      <c r="F202" s="130"/>
      <c r="G202" s="130"/>
      <c r="H202" s="130"/>
      <c r="I202" s="130"/>
      <c r="J202" s="130"/>
      <c r="K202" s="130"/>
      <c r="L202" s="130"/>
      <c r="M202" s="130"/>
      <c r="N202" s="130"/>
      <c r="O202" s="130"/>
      <c r="P202" s="89" t="str">
        <f t="shared" si="24"/>
        <v/>
      </c>
    </row>
    <row r="203" spans="1:16" x14ac:dyDescent="0.2">
      <c r="A203" s="340"/>
      <c r="B203" s="343" t="str">
        <f>IF(A203="","",IFERROR(VLOOKUP(A203,L!$M$11:$N$120,2,FALSE),"Eingabeart wurde geändert"))</f>
        <v/>
      </c>
      <c r="C203" s="73" t="s">
        <v>180</v>
      </c>
      <c r="D203" s="129"/>
      <c r="E203" s="129"/>
      <c r="F203" s="129"/>
      <c r="G203" s="129"/>
      <c r="H203" s="129"/>
      <c r="I203" s="129"/>
      <c r="J203" s="129"/>
      <c r="K203" s="129"/>
      <c r="L203" s="129"/>
      <c r="M203" s="129"/>
      <c r="N203" s="129"/>
      <c r="O203" s="129"/>
      <c r="P203" s="88" t="str">
        <f t="shared" ref="P203:P223" si="25">IF(SUM(D203:O203)&gt;0,SUM(D203:O203),"")</f>
        <v/>
      </c>
    </row>
    <row r="204" spans="1:16" x14ac:dyDescent="0.2">
      <c r="A204" s="341"/>
      <c r="B204" s="344"/>
      <c r="C204" s="75" t="s">
        <v>181</v>
      </c>
      <c r="D204" s="170"/>
      <c r="E204" s="170"/>
      <c r="F204" s="170"/>
      <c r="G204" s="170"/>
      <c r="H204" s="170"/>
      <c r="I204" s="170"/>
      <c r="J204" s="170"/>
      <c r="K204" s="170"/>
      <c r="L204" s="170"/>
      <c r="M204" s="170"/>
      <c r="N204" s="170"/>
      <c r="O204" s="170"/>
      <c r="P204" s="136" t="str">
        <f t="shared" si="25"/>
        <v/>
      </c>
    </row>
    <row r="205" spans="1:16" x14ac:dyDescent="0.2">
      <c r="A205" s="342"/>
      <c r="B205" s="345"/>
      <c r="C205" s="74" t="s">
        <v>128</v>
      </c>
      <c r="D205" s="130"/>
      <c r="E205" s="130"/>
      <c r="F205" s="130"/>
      <c r="G205" s="130"/>
      <c r="H205" s="130"/>
      <c r="I205" s="130"/>
      <c r="J205" s="130"/>
      <c r="K205" s="130"/>
      <c r="L205" s="130"/>
      <c r="M205" s="130"/>
      <c r="N205" s="130"/>
      <c r="O205" s="130"/>
      <c r="P205" s="89" t="str">
        <f t="shared" si="25"/>
        <v/>
      </c>
    </row>
    <row r="206" spans="1:16" x14ac:dyDescent="0.2">
      <c r="A206" s="340"/>
      <c r="B206" s="343" t="str">
        <f>IF(A206="","",IFERROR(VLOOKUP(A206,L!$M$11:$N$120,2,FALSE),"Eingabeart wurde geändert"))</f>
        <v/>
      </c>
      <c r="C206" s="73" t="s">
        <v>180</v>
      </c>
      <c r="D206" s="129"/>
      <c r="E206" s="129"/>
      <c r="F206" s="129"/>
      <c r="G206" s="129"/>
      <c r="H206" s="129"/>
      <c r="I206" s="129"/>
      <c r="J206" s="129"/>
      <c r="K206" s="129"/>
      <c r="L206" s="129"/>
      <c r="M206" s="129"/>
      <c r="N206" s="129"/>
      <c r="O206" s="129"/>
      <c r="P206" s="88" t="str">
        <f t="shared" si="25"/>
        <v/>
      </c>
    </row>
    <row r="207" spans="1:16" x14ac:dyDescent="0.2">
      <c r="A207" s="341"/>
      <c r="B207" s="344"/>
      <c r="C207" s="75" t="s">
        <v>181</v>
      </c>
      <c r="D207" s="170"/>
      <c r="E207" s="170"/>
      <c r="F207" s="170"/>
      <c r="G207" s="170"/>
      <c r="H207" s="170"/>
      <c r="I207" s="170"/>
      <c r="J207" s="170"/>
      <c r="K207" s="170"/>
      <c r="L207" s="170"/>
      <c r="M207" s="170"/>
      <c r="N207" s="170"/>
      <c r="O207" s="170"/>
      <c r="P207" s="136" t="str">
        <f t="shared" si="25"/>
        <v/>
      </c>
    </row>
    <row r="208" spans="1:16" x14ac:dyDescent="0.2">
      <c r="A208" s="342"/>
      <c r="B208" s="345"/>
      <c r="C208" s="74" t="s">
        <v>128</v>
      </c>
      <c r="D208" s="130"/>
      <c r="E208" s="130"/>
      <c r="F208" s="130"/>
      <c r="G208" s="130"/>
      <c r="H208" s="130"/>
      <c r="I208" s="130"/>
      <c r="J208" s="130"/>
      <c r="K208" s="130"/>
      <c r="L208" s="130"/>
      <c r="M208" s="130"/>
      <c r="N208" s="130"/>
      <c r="O208" s="130"/>
      <c r="P208" s="89" t="str">
        <f t="shared" si="25"/>
        <v/>
      </c>
    </row>
    <row r="209" spans="1:16" x14ac:dyDescent="0.2">
      <c r="A209" s="340"/>
      <c r="B209" s="343" t="str">
        <f>IF(A209="","",IFERROR(VLOOKUP(A209,L!$M$11:$N$120,2,FALSE),"Eingabeart wurde geändert"))</f>
        <v/>
      </c>
      <c r="C209" s="73" t="s">
        <v>180</v>
      </c>
      <c r="D209" s="129"/>
      <c r="E209" s="129"/>
      <c r="F209" s="129"/>
      <c r="G209" s="129"/>
      <c r="H209" s="129"/>
      <c r="I209" s="129"/>
      <c r="J209" s="129"/>
      <c r="K209" s="129"/>
      <c r="L209" s="129"/>
      <c r="M209" s="129"/>
      <c r="N209" s="129"/>
      <c r="O209" s="129"/>
      <c r="P209" s="88" t="str">
        <f t="shared" si="25"/>
        <v/>
      </c>
    </row>
    <row r="210" spans="1:16" x14ac:dyDescent="0.2">
      <c r="A210" s="341"/>
      <c r="B210" s="344"/>
      <c r="C210" s="75" t="s">
        <v>181</v>
      </c>
      <c r="D210" s="170"/>
      <c r="E210" s="170"/>
      <c r="F210" s="170"/>
      <c r="G210" s="170"/>
      <c r="H210" s="170"/>
      <c r="I210" s="170"/>
      <c r="J210" s="170"/>
      <c r="K210" s="170"/>
      <c r="L210" s="170"/>
      <c r="M210" s="170"/>
      <c r="N210" s="170"/>
      <c r="O210" s="170"/>
      <c r="P210" s="136" t="str">
        <f t="shared" si="25"/>
        <v/>
      </c>
    </row>
    <row r="211" spans="1:16" x14ac:dyDescent="0.2">
      <c r="A211" s="342"/>
      <c r="B211" s="345"/>
      <c r="C211" s="74" t="s">
        <v>128</v>
      </c>
      <c r="D211" s="130"/>
      <c r="E211" s="130"/>
      <c r="F211" s="130"/>
      <c r="G211" s="130"/>
      <c r="H211" s="130"/>
      <c r="I211" s="130"/>
      <c r="J211" s="130"/>
      <c r="K211" s="130"/>
      <c r="L211" s="130"/>
      <c r="M211" s="130"/>
      <c r="N211" s="130"/>
      <c r="O211" s="130"/>
      <c r="P211" s="89" t="str">
        <f t="shared" si="25"/>
        <v/>
      </c>
    </row>
    <row r="212" spans="1:16" x14ac:dyDescent="0.2">
      <c r="A212" s="340"/>
      <c r="B212" s="343" t="str">
        <f>IF(A212="","",IFERROR(VLOOKUP(A212,L!$M$11:$N$120,2,FALSE),"Eingabeart wurde geändert"))</f>
        <v/>
      </c>
      <c r="C212" s="73" t="s">
        <v>180</v>
      </c>
      <c r="D212" s="129"/>
      <c r="E212" s="129"/>
      <c r="F212" s="129"/>
      <c r="G212" s="129"/>
      <c r="H212" s="129"/>
      <c r="I212" s="129"/>
      <c r="J212" s="129"/>
      <c r="K212" s="129"/>
      <c r="L212" s="129"/>
      <c r="M212" s="129"/>
      <c r="N212" s="129"/>
      <c r="O212" s="129"/>
      <c r="P212" s="88" t="str">
        <f t="shared" si="25"/>
        <v/>
      </c>
    </row>
    <row r="213" spans="1:16" x14ac:dyDescent="0.2">
      <c r="A213" s="341"/>
      <c r="B213" s="344"/>
      <c r="C213" s="75" t="s">
        <v>181</v>
      </c>
      <c r="D213" s="170"/>
      <c r="E213" s="170"/>
      <c r="F213" s="170"/>
      <c r="G213" s="170"/>
      <c r="H213" s="170"/>
      <c r="I213" s="170"/>
      <c r="J213" s="170"/>
      <c r="K213" s="170"/>
      <c r="L213" s="170"/>
      <c r="M213" s="170"/>
      <c r="N213" s="170"/>
      <c r="O213" s="170"/>
      <c r="P213" s="136" t="str">
        <f t="shared" si="25"/>
        <v/>
      </c>
    </row>
    <row r="214" spans="1:16" x14ac:dyDescent="0.2">
      <c r="A214" s="342"/>
      <c r="B214" s="345"/>
      <c r="C214" s="74" t="s">
        <v>128</v>
      </c>
      <c r="D214" s="130"/>
      <c r="E214" s="130"/>
      <c r="F214" s="130"/>
      <c r="G214" s="130"/>
      <c r="H214" s="130"/>
      <c r="I214" s="130"/>
      <c r="J214" s="130"/>
      <c r="K214" s="130"/>
      <c r="L214" s="130"/>
      <c r="M214" s="130"/>
      <c r="N214" s="130"/>
      <c r="O214" s="130"/>
      <c r="P214" s="89" t="str">
        <f t="shared" si="25"/>
        <v/>
      </c>
    </row>
    <row r="215" spans="1:16" x14ac:dyDescent="0.2">
      <c r="A215" s="340"/>
      <c r="B215" s="343" t="str">
        <f>IF(A215="","",IFERROR(VLOOKUP(A215,L!$M$11:$N$120,2,FALSE),"Eingabeart wurde geändert"))</f>
        <v/>
      </c>
      <c r="C215" s="73" t="s">
        <v>180</v>
      </c>
      <c r="D215" s="129"/>
      <c r="E215" s="129"/>
      <c r="F215" s="129"/>
      <c r="G215" s="129"/>
      <c r="H215" s="129"/>
      <c r="I215" s="129"/>
      <c r="J215" s="129"/>
      <c r="K215" s="129"/>
      <c r="L215" s="129"/>
      <c r="M215" s="129"/>
      <c r="N215" s="129"/>
      <c r="O215" s="129"/>
      <c r="P215" s="88" t="str">
        <f t="shared" si="25"/>
        <v/>
      </c>
    </row>
    <row r="216" spans="1:16" x14ac:dyDescent="0.2">
      <c r="A216" s="341"/>
      <c r="B216" s="344"/>
      <c r="C216" s="75" t="s">
        <v>181</v>
      </c>
      <c r="D216" s="170"/>
      <c r="E216" s="170"/>
      <c r="F216" s="170"/>
      <c r="G216" s="170"/>
      <c r="H216" s="170"/>
      <c r="I216" s="170"/>
      <c r="J216" s="170"/>
      <c r="K216" s="170"/>
      <c r="L216" s="170"/>
      <c r="M216" s="170"/>
      <c r="N216" s="170"/>
      <c r="O216" s="170"/>
      <c r="P216" s="136" t="str">
        <f t="shared" si="25"/>
        <v/>
      </c>
    </row>
    <row r="217" spans="1:16" x14ac:dyDescent="0.2">
      <c r="A217" s="342"/>
      <c r="B217" s="345"/>
      <c r="C217" s="74" t="s">
        <v>128</v>
      </c>
      <c r="D217" s="130"/>
      <c r="E217" s="130"/>
      <c r="F217" s="130"/>
      <c r="G217" s="130"/>
      <c r="H217" s="130"/>
      <c r="I217" s="130"/>
      <c r="J217" s="130"/>
      <c r="K217" s="130"/>
      <c r="L217" s="130"/>
      <c r="M217" s="130"/>
      <c r="N217" s="130"/>
      <c r="O217" s="130"/>
      <c r="P217" s="89" t="str">
        <f t="shared" si="25"/>
        <v/>
      </c>
    </row>
    <row r="218" spans="1:16" x14ac:dyDescent="0.2">
      <c r="A218" s="340"/>
      <c r="B218" s="343" t="str">
        <f>IF(A218="","",IFERROR(VLOOKUP(A218,L!$M$11:$N$120,2,FALSE),"Eingabeart wurde geändert"))</f>
        <v/>
      </c>
      <c r="C218" s="73" t="s">
        <v>180</v>
      </c>
      <c r="D218" s="129"/>
      <c r="E218" s="129"/>
      <c r="F218" s="129"/>
      <c r="G218" s="129"/>
      <c r="H218" s="129"/>
      <c r="I218" s="129"/>
      <c r="J218" s="129"/>
      <c r="K218" s="129"/>
      <c r="L218" s="129"/>
      <c r="M218" s="129"/>
      <c r="N218" s="129"/>
      <c r="O218" s="129"/>
      <c r="P218" s="88" t="str">
        <f t="shared" si="25"/>
        <v/>
      </c>
    </row>
    <row r="219" spans="1:16" x14ac:dyDescent="0.2">
      <c r="A219" s="341"/>
      <c r="B219" s="344"/>
      <c r="C219" s="75" t="s">
        <v>181</v>
      </c>
      <c r="D219" s="170"/>
      <c r="E219" s="170"/>
      <c r="F219" s="170"/>
      <c r="G219" s="170"/>
      <c r="H219" s="170"/>
      <c r="I219" s="170"/>
      <c r="J219" s="170"/>
      <c r="K219" s="170"/>
      <c r="L219" s="170"/>
      <c r="M219" s="170"/>
      <c r="N219" s="170"/>
      <c r="O219" s="170"/>
      <c r="P219" s="136" t="str">
        <f t="shared" si="25"/>
        <v/>
      </c>
    </row>
    <row r="220" spans="1:16" x14ac:dyDescent="0.2">
      <c r="A220" s="342"/>
      <c r="B220" s="345"/>
      <c r="C220" s="74" t="s">
        <v>128</v>
      </c>
      <c r="D220" s="130"/>
      <c r="E220" s="130"/>
      <c r="F220" s="130"/>
      <c r="G220" s="130"/>
      <c r="H220" s="130"/>
      <c r="I220" s="130"/>
      <c r="J220" s="130"/>
      <c r="K220" s="130"/>
      <c r="L220" s="130"/>
      <c r="M220" s="130"/>
      <c r="N220" s="130"/>
      <c r="O220" s="130"/>
      <c r="P220" s="89" t="str">
        <f t="shared" si="25"/>
        <v/>
      </c>
    </row>
    <row r="221" spans="1:16" x14ac:dyDescent="0.2">
      <c r="A221" s="340"/>
      <c r="B221" s="343" t="str">
        <f>IF(A221="","",IFERROR(VLOOKUP(A221,L!$M$11:$N$120,2,FALSE),"Eingabeart wurde geändert"))</f>
        <v/>
      </c>
      <c r="C221" s="73" t="s">
        <v>180</v>
      </c>
      <c r="D221" s="129"/>
      <c r="E221" s="129"/>
      <c r="F221" s="129"/>
      <c r="G221" s="129"/>
      <c r="H221" s="129"/>
      <c r="I221" s="129"/>
      <c r="J221" s="129"/>
      <c r="K221" s="129"/>
      <c r="L221" s="129"/>
      <c r="M221" s="129"/>
      <c r="N221" s="129"/>
      <c r="O221" s="129"/>
      <c r="P221" s="88" t="str">
        <f t="shared" si="25"/>
        <v/>
      </c>
    </row>
    <row r="222" spans="1:16" x14ac:dyDescent="0.2">
      <c r="A222" s="341"/>
      <c r="B222" s="344"/>
      <c r="C222" s="75" t="s">
        <v>181</v>
      </c>
      <c r="D222" s="170"/>
      <c r="E222" s="170"/>
      <c r="F222" s="170"/>
      <c r="G222" s="170"/>
      <c r="H222" s="170"/>
      <c r="I222" s="170"/>
      <c r="J222" s="170"/>
      <c r="K222" s="170"/>
      <c r="L222" s="170"/>
      <c r="M222" s="170"/>
      <c r="N222" s="170"/>
      <c r="O222" s="170"/>
      <c r="P222" s="136" t="str">
        <f t="shared" si="25"/>
        <v/>
      </c>
    </row>
    <row r="223" spans="1:16" x14ac:dyDescent="0.2">
      <c r="A223" s="342"/>
      <c r="B223" s="345"/>
      <c r="C223" s="74" t="s">
        <v>128</v>
      </c>
      <c r="D223" s="130"/>
      <c r="E223" s="130"/>
      <c r="F223" s="130"/>
      <c r="G223" s="130"/>
      <c r="H223" s="130"/>
      <c r="I223" s="130"/>
      <c r="J223" s="130"/>
      <c r="K223" s="130"/>
      <c r="L223" s="130"/>
      <c r="M223" s="130"/>
      <c r="N223" s="130"/>
      <c r="O223" s="130"/>
      <c r="P223" s="89" t="str">
        <f t="shared" si="25"/>
        <v/>
      </c>
    </row>
    <row r="224" spans="1:16" x14ac:dyDescent="0.2">
      <c r="A224" s="340"/>
      <c r="B224" s="343" t="str">
        <f>IF(A224="","",IFERROR(VLOOKUP(A224,L!$M$11:$N$120,2,FALSE),"Eingabeart wurde geändert"))</f>
        <v/>
      </c>
      <c r="C224" s="73" t="s">
        <v>180</v>
      </c>
      <c r="D224" s="129"/>
      <c r="E224" s="129"/>
      <c r="F224" s="129"/>
      <c r="G224" s="129"/>
      <c r="H224" s="129"/>
      <c r="I224" s="129"/>
      <c r="J224" s="129"/>
      <c r="K224" s="129"/>
      <c r="L224" s="129"/>
      <c r="M224" s="129"/>
      <c r="N224" s="129"/>
      <c r="O224" s="129"/>
      <c r="P224" s="88" t="str">
        <f t="shared" ref="P224:P244" si="26">IF(SUM(D224:O224)&gt;0,SUM(D224:O224),"")</f>
        <v/>
      </c>
    </row>
    <row r="225" spans="1:16" x14ac:dyDescent="0.2">
      <c r="A225" s="341"/>
      <c r="B225" s="344"/>
      <c r="C225" s="75" t="s">
        <v>181</v>
      </c>
      <c r="D225" s="170"/>
      <c r="E225" s="170"/>
      <c r="F225" s="170"/>
      <c r="G225" s="170"/>
      <c r="H225" s="170"/>
      <c r="I225" s="170"/>
      <c r="J225" s="170"/>
      <c r="K225" s="170"/>
      <c r="L225" s="170"/>
      <c r="M225" s="170"/>
      <c r="N225" s="170"/>
      <c r="O225" s="170"/>
      <c r="P225" s="136" t="str">
        <f t="shared" si="26"/>
        <v/>
      </c>
    </row>
    <row r="226" spans="1:16" x14ac:dyDescent="0.2">
      <c r="A226" s="342"/>
      <c r="B226" s="345"/>
      <c r="C226" s="74" t="s">
        <v>128</v>
      </c>
      <c r="D226" s="130"/>
      <c r="E226" s="130"/>
      <c r="F226" s="130"/>
      <c r="G226" s="130"/>
      <c r="H226" s="130"/>
      <c r="I226" s="130"/>
      <c r="J226" s="130"/>
      <c r="K226" s="130"/>
      <c r="L226" s="130"/>
      <c r="M226" s="130"/>
      <c r="N226" s="130"/>
      <c r="O226" s="130"/>
      <c r="P226" s="89" t="str">
        <f t="shared" si="26"/>
        <v/>
      </c>
    </row>
    <row r="227" spans="1:16" x14ac:dyDescent="0.2">
      <c r="A227" s="340"/>
      <c r="B227" s="343" t="str">
        <f>IF(A227="","",IFERROR(VLOOKUP(A227,L!$M$11:$N$120,2,FALSE),"Eingabeart wurde geändert"))</f>
        <v/>
      </c>
      <c r="C227" s="73" t="s">
        <v>180</v>
      </c>
      <c r="D227" s="129"/>
      <c r="E227" s="129"/>
      <c r="F227" s="129"/>
      <c r="G227" s="129"/>
      <c r="H227" s="129"/>
      <c r="I227" s="129"/>
      <c r="J227" s="129"/>
      <c r="K227" s="129"/>
      <c r="L227" s="129"/>
      <c r="M227" s="129"/>
      <c r="N227" s="129"/>
      <c r="O227" s="129"/>
      <c r="P227" s="88" t="str">
        <f t="shared" si="26"/>
        <v/>
      </c>
    </row>
    <row r="228" spans="1:16" x14ac:dyDescent="0.2">
      <c r="A228" s="341"/>
      <c r="B228" s="344"/>
      <c r="C228" s="75" t="s">
        <v>181</v>
      </c>
      <c r="D228" s="170"/>
      <c r="E228" s="170"/>
      <c r="F228" s="170"/>
      <c r="G228" s="170"/>
      <c r="H228" s="170"/>
      <c r="I228" s="170"/>
      <c r="J228" s="170"/>
      <c r="K228" s="170"/>
      <c r="L228" s="170"/>
      <c r="M228" s="170"/>
      <c r="N228" s="170"/>
      <c r="O228" s="170"/>
      <c r="P228" s="136" t="str">
        <f t="shared" si="26"/>
        <v/>
      </c>
    </row>
    <row r="229" spans="1:16" x14ac:dyDescent="0.2">
      <c r="A229" s="342"/>
      <c r="B229" s="345"/>
      <c r="C229" s="74" t="s">
        <v>128</v>
      </c>
      <c r="D229" s="130"/>
      <c r="E229" s="130"/>
      <c r="F229" s="130"/>
      <c r="G229" s="130"/>
      <c r="H229" s="130"/>
      <c r="I229" s="130"/>
      <c r="J229" s="130"/>
      <c r="K229" s="130"/>
      <c r="L229" s="130"/>
      <c r="M229" s="130"/>
      <c r="N229" s="130"/>
      <c r="O229" s="130"/>
      <c r="P229" s="89" t="str">
        <f t="shared" si="26"/>
        <v/>
      </c>
    </row>
    <row r="230" spans="1:16" x14ac:dyDescent="0.2">
      <c r="A230" s="340"/>
      <c r="B230" s="343" t="str">
        <f>IF(A230="","",IFERROR(VLOOKUP(A230,L!$M$11:$N$120,2,FALSE),"Eingabeart wurde geändert"))</f>
        <v/>
      </c>
      <c r="C230" s="73" t="s">
        <v>180</v>
      </c>
      <c r="D230" s="129"/>
      <c r="E230" s="129"/>
      <c r="F230" s="129"/>
      <c r="G230" s="129"/>
      <c r="H230" s="129"/>
      <c r="I230" s="129"/>
      <c r="J230" s="129"/>
      <c r="K230" s="129"/>
      <c r="L230" s="129"/>
      <c r="M230" s="129"/>
      <c r="N230" s="129"/>
      <c r="O230" s="129"/>
      <c r="P230" s="88" t="str">
        <f t="shared" si="26"/>
        <v/>
      </c>
    </row>
    <row r="231" spans="1:16" x14ac:dyDescent="0.2">
      <c r="A231" s="341"/>
      <c r="B231" s="344"/>
      <c r="C231" s="75" t="s">
        <v>181</v>
      </c>
      <c r="D231" s="170"/>
      <c r="E231" s="170"/>
      <c r="F231" s="170"/>
      <c r="G231" s="170"/>
      <c r="H231" s="170"/>
      <c r="I231" s="170"/>
      <c r="J231" s="170"/>
      <c r="K231" s="170"/>
      <c r="L231" s="170"/>
      <c r="M231" s="170"/>
      <c r="N231" s="170"/>
      <c r="O231" s="170"/>
      <c r="P231" s="136" t="str">
        <f t="shared" si="26"/>
        <v/>
      </c>
    </row>
    <row r="232" spans="1:16" x14ac:dyDescent="0.2">
      <c r="A232" s="342"/>
      <c r="B232" s="345"/>
      <c r="C232" s="74" t="s">
        <v>128</v>
      </c>
      <c r="D232" s="130"/>
      <c r="E232" s="130"/>
      <c r="F232" s="130"/>
      <c r="G232" s="130"/>
      <c r="H232" s="130"/>
      <c r="I232" s="130"/>
      <c r="J232" s="130"/>
      <c r="K232" s="130"/>
      <c r="L232" s="130"/>
      <c r="M232" s="130"/>
      <c r="N232" s="130"/>
      <c r="O232" s="130"/>
      <c r="P232" s="89" t="str">
        <f t="shared" si="26"/>
        <v/>
      </c>
    </row>
    <row r="233" spans="1:16" x14ac:dyDescent="0.2">
      <c r="A233" s="340"/>
      <c r="B233" s="343" t="str">
        <f>IF(A233="","",IFERROR(VLOOKUP(A233,L!$M$11:$N$120,2,FALSE),"Eingabeart wurde geändert"))</f>
        <v/>
      </c>
      <c r="C233" s="73" t="s">
        <v>180</v>
      </c>
      <c r="D233" s="129"/>
      <c r="E233" s="129"/>
      <c r="F233" s="129"/>
      <c r="G233" s="129"/>
      <c r="H233" s="129"/>
      <c r="I233" s="129"/>
      <c r="J233" s="129"/>
      <c r="K233" s="129"/>
      <c r="L233" s="129"/>
      <c r="M233" s="129"/>
      <c r="N233" s="129"/>
      <c r="O233" s="129"/>
      <c r="P233" s="88" t="str">
        <f t="shared" si="26"/>
        <v/>
      </c>
    </row>
    <row r="234" spans="1:16" x14ac:dyDescent="0.2">
      <c r="A234" s="341"/>
      <c r="B234" s="344"/>
      <c r="C234" s="75" t="s">
        <v>181</v>
      </c>
      <c r="D234" s="170"/>
      <c r="E234" s="170"/>
      <c r="F234" s="170"/>
      <c r="G234" s="170"/>
      <c r="H234" s="170"/>
      <c r="I234" s="170"/>
      <c r="J234" s="170"/>
      <c r="K234" s="170"/>
      <c r="L234" s="170"/>
      <c r="M234" s="170"/>
      <c r="N234" s="170"/>
      <c r="O234" s="170"/>
      <c r="P234" s="136" t="str">
        <f t="shared" si="26"/>
        <v/>
      </c>
    </row>
    <row r="235" spans="1:16" x14ac:dyDescent="0.2">
      <c r="A235" s="342"/>
      <c r="B235" s="345"/>
      <c r="C235" s="74" t="s">
        <v>128</v>
      </c>
      <c r="D235" s="130"/>
      <c r="E235" s="130"/>
      <c r="F235" s="130"/>
      <c r="G235" s="130"/>
      <c r="H235" s="130"/>
      <c r="I235" s="130"/>
      <c r="J235" s="130"/>
      <c r="K235" s="130"/>
      <c r="L235" s="130"/>
      <c r="M235" s="130"/>
      <c r="N235" s="130"/>
      <c r="O235" s="130"/>
      <c r="P235" s="89" t="str">
        <f t="shared" si="26"/>
        <v/>
      </c>
    </row>
    <row r="236" spans="1:16" x14ac:dyDescent="0.2">
      <c r="A236" s="340"/>
      <c r="B236" s="343" t="str">
        <f>IF(A236="","",IFERROR(VLOOKUP(A236,L!$M$11:$N$120,2,FALSE),"Eingabeart wurde geändert"))</f>
        <v/>
      </c>
      <c r="C236" s="73" t="s">
        <v>180</v>
      </c>
      <c r="D236" s="129"/>
      <c r="E236" s="129"/>
      <c r="F236" s="129"/>
      <c r="G236" s="129"/>
      <c r="H236" s="129"/>
      <c r="I236" s="129"/>
      <c r="J236" s="129"/>
      <c r="K236" s="129"/>
      <c r="L236" s="129"/>
      <c r="M236" s="129"/>
      <c r="N236" s="129"/>
      <c r="O236" s="129"/>
      <c r="P236" s="88" t="str">
        <f t="shared" si="26"/>
        <v/>
      </c>
    </row>
    <row r="237" spans="1:16" x14ac:dyDescent="0.2">
      <c r="A237" s="341"/>
      <c r="B237" s="344"/>
      <c r="C237" s="75" t="s">
        <v>181</v>
      </c>
      <c r="D237" s="170"/>
      <c r="E237" s="170"/>
      <c r="F237" s="170"/>
      <c r="G237" s="170"/>
      <c r="H237" s="170"/>
      <c r="I237" s="170"/>
      <c r="J237" s="170"/>
      <c r="K237" s="170"/>
      <c r="L237" s="170"/>
      <c r="M237" s="170"/>
      <c r="N237" s="170"/>
      <c r="O237" s="170"/>
      <c r="P237" s="136" t="str">
        <f t="shared" si="26"/>
        <v/>
      </c>
    </row>
    <row r="238" spans="1:16" x14ac:dyDescent="0.2">
      <c r="A238" s="342"/>
      <c r="B238" s="345"/>
      <c r="C238" s="74" t="s">
        <v>128</v>
      </c>
      <c r="D238" s="130"/>
      <c r="E238" s="130"/>
      <c r="F238" s="130"/>
      <c r="G238" s="130"/>
      <c r="H238" s="130"/>
      <c r="I238" s="130"/>
      <c r="J238" s="130"/>
      <c r="K238" s="130"/>
      <c r="L238" s="130"/>
      <c r="M238" s="130"/>
      <c r="N238" s="130"/>
      <c r="O238" s="130"/>
      <c r="P238" s="89" t="str">
        <f t="shared" si="26"/>
        <v/>
      </c>
    </row>
    <row r="239" spans="1:16" x14ac:dyDescent="0.2">
      <c r="A239" s="340"/>
      <c r="B239" s="343" t="str">
        <f>IF(A239="","",IFERROR(VLOOKUP(A239,L!$M$11:$N$120,2,FALSE),"Eingabeart wurde geändert"))</f>
        <v/>
      </c>
      <c r="C239" s="73" t="s">
        <v>180</v>
      </c>
      <c r="D239" s="129"/>
      <c r="E239" s="129"/>
      <c r="F239" s="129"/>
      <c r="G239" s="129"/>
      <c r="H239" s="129"/>
      <c r="I239" s="129"/>
      <c r="J239" s="129"/>
      <c r="K239" s="129"/>
      <c r="L239" s="129"/>
      <c r="M239" s="129"/>
      <c r="N239" s="129"/>
      <c r="O239" s="129"/>
      <c r="P239" s="88" t="str">
        <f t="shared" si="26"/>
        <v/>
      </c>
    </row>
    <row r="240" spans="1:16" x14ac:dyDescent="0.2">
      <c r="A240" s="341"/>
      <c r="B240" s="344"/>
      <c r="C240" s="75" t="s">
        <v>181</v>
      </c>
      <c r="D240" s="170"/>
      <c r="E240" s="170"/>
      <c r="F240" s="170"/>
      <c r="G240" s="170"/>
      <c r="H240" s="170"/>
      <c r="I240" s="170"/>
      <c r="J240" s="170"/>
      <c r="K240" s="170"/>
      <c r="L240" s="170"/>
      <c r="M240" s="170"/>
      <c r="N240" s="170"/>
      <c r="O240" s="170"/>
      <c r="P240" s="136" t="str">
        <f t="shared" si="26"/>
        <v/>
      </c>
    </row>
    <row r="241" spans="1:16" x14ac:dyDescent="0.2">
      <c r="A241" s="342"/>
      <c r="B241" s="345"/>
      <c r="C241" s="74" t="s">
        <v>128</v>
      </c>
      <c r="D241" s="130"/>
      <c r="E241" s="130"/>
      <c r="F241" s="130"/>
      <c r="G241" s="130"/>
      <c r="H241" s="130"/>
      <c r="I241" s="130"/>
      <c r="J241" s="130"/>
      <c r="K241" s="130"/>
      <c r="L241" s="130"/>
      <c r="M241" s="130"/>
      <c r="N241" s="130"/>
      <c r="O241" s="130"/>
      <c r="P241" s="89" t="str">
        <f t="shared" si="26"/>
        <v/>
      </c>
    </row>
    <row r="242" spans="1:16" x14ac:dyDescent="0.2">
      <c r="A242" s="340"/>
      <c r="B242" s="343" t="str">
        <f>IF(A242="","",IFERROR(VLOOKUP(A242,L!$M$11:$N$120,2,FALSE),"Eingabeart wurde geändert"))</f>
        <v/>
      </c>
      <c r="C242" s="73" t="s">
        <v>180</v>
      </c>
      <c r="D242" s="129"/>
      <c r="E242" s="129"/>
      <c r="F242" s="129"/>
      <c r="G242" s="129"/>
      <c r="H242" s="129"/>
      <c r="I242" s="129"/>
      <c r="J242" s="129"/>
      <c r="K242" s="129"/>
      <c r="L242" s="129"/>
      <c r="M242" s="129"/>
      <c r="N242" s="129"/>
      <c r="O242" s="129"/>
      <c r="P242" s="88" t="str">
        <f t="shared" si="26"/>
        <v/>
      </c>
    </row>
    <row r="243" spans="1:16" x14ac:dyDescent="0.2">
      <c r="A243" s="341"/>
      <c r="B243" s="344"/>
      <c r="C243" s="75" t="s">
        <v>181</v>
      </c>
      <c r="D243" s="170"/>
      <c r="E243" s="170"/>
      <c r="F243" s="170"/>
      <c r="G243" s="170"/>
      <c r="H243" s="170"/>
      <c r="I243" s="170"/>
      <c r="J243" s="170"/>
      <c r="K243" s="170"/>
      <c r="L243" s="170"/>
      <c r="M243" s="170"/>
      <c r="N243" s="170"/>
      <c r="O243" s="170"/>
      <c r="P243" s="136" t="str">
        <f t="shared" si="26"/>
        <v/>
      </c>
    </row>
    <row r="244" spans="1:16" x14ac:dyDescent="0.2">
      <c r="A244" s="342"/>
      <c r="B244" s="345"/>
      <c r="C244" s="74" t="s">
        <v>128</v>
      </c>
      <c r="D244" s="130"/>
      <c r="E244" s="130"/>
      <c r="F244" s="130"/>
      <c r="G244" s="130"/>
      <c r="H244" s="130"/>
      <c r="I244" s="130"/>
      <c r="J244" s="130"/>
      <c r="K244" s="130"/>
      <c r="L244" s="130"/>
      <c r="M244" s="130"/>
      <c r="N244" s="130"/>
      <c r="O244" s="130"/>
      <c r="P244" s="89" t="str">
        <f t="shared" si="26"/>
        <v/>
      </c>
    </row>
    <row r="245" spans="1:16" x14ac:dyDescent="0.2">
      <c r="A245" s="340"/>
      <c r="B245" s="343" t="str">
        <f>IF(A245="","",IFERROR(VLOOKUP(A245,L!$M$11:$N$120,2,FALSE),"Eingabeart wurde geändert"))</f>
        <v/>
      </c>
      <c r="C245" s="73" t="s">
        <v>180</v>
      </c>
      <c r="D245" s="129"/>
      <c r="E245" s="129"/>
      <c r="F245" s="129"/>
      <c r="G245" s="129"/>
      <c r="H245" s="129"/>
      <c r="I245" s="129"/>
      <c r="J245" s="129"/>
      <c r="K245" s="129"/>
      <c r="L245" s="129"/>
      <c r="M245" s="129"/>
      <c r="N245" s="129"/>
      <c r="O245" s="129"/>
      <c r="P245" s="88" t="str">
        <f t="shared" ref="P245:P265" si="27">IF(SUM(D245:O245)&gt;0,SUM(D245:O245),"")</f>
        <v/>
      </c>
    </row>
    <row r="246" spans="1:16" x14ac:dyDescent="0.2">
      <c r="A246" s="341"/>
      <c r="B246" s="344"/>
      <c r="C246" s="75" t="s">
        <v>181</v>
      </c>
      <c r="D246" s="170"/>
      <c r="E246" s="170"/>
      <c r="F246" s="170"/>
      <c r="G246" s="170"/>
      <c r="H246" s="170"/>
      <c r="I246" s="170"/>
      <c r="J246" s="170"/>
      <c r="K246" s="170"/>
      <c r="L246" s="170"/>
      <c r="M246" s="170"/>
      <c r="N246" s="170"/>
      <c r="O246" s="170"/>
      <c r="P246" s="136" t="str">
        <f t="shared" si="27"/>
        <v/>
      </c>
    </row>
    <row r="247" spans="1:16" x14ac:dyDescent="0.2">
      <c r="A247" s="342"/>
      <c r="B247" s="345"/>
      <c r="C247" s="74" t="s">
        <v>128</v>
      </c>
      <c r="D247" s="130"/>
      <c r="E247" s="130"/>
      <c r="F247" s="130"/>
      <c r="G247" s="130"/>
      <c r="H247" s="130"/>
      <c r="I247" s="130"/>
      <c r="J247" s="130"/>
      <c r="K247" s="130"/>
      <c r="L247" s="130"/>
      <c r="M247" s="130"/>
      <c r="N247" s="130"/>
      <c r="O247" s="130"/>
      <c r="P247" s="89" t="str">
        <f t="shared" si="27"/>
        <v/>
      </c>
    </row>
    <row r="248" spans="1:16" x14ac:dyDescent="0.2">
      <c r="A248" s="340"/>
      <c r="B248" s="343" t="str">
        <f>IF(A248="","",IFERROR(VLOOKUP(A248,L!$M$11:$N$120,2,FALSE),"Eingabeart wurde geändert"))</f>
        <v/>
      </c>
      <c r="C248" s="73" t="s">
        <v>180</v>
      </c>
      <c r="D248" s="129"/>
      <c r="E248" s="129"/>
      <c r="F248" s="129"/>
      <c r="G248" s="129"/>
      <c r="H248" s="129"/>
      <c r="I248" s="129"/>
      <c r="J248" s="129"/>
      <c r="K248" s="129"/>
      <c r="L248" s="129"/>
      <c r="M248" s="129"/>
      <c r="N248" s="129"/>
      <c r="O248" s="129"/>
      <c r="P248" s="88" t="str">
        <f t="shared" si="27"/>
        <v/>
      </c>
    </row>
    <row r="249" spans="1:16" x14ac:dyDescent="0.2">
      <c r="A249" s="341"/>
      <c r="B249" s="344"/>
      <c r="C249" s="75" t="s">
        <v>181</v>
      </c>
      <c r="D249" s="170"/>
      <c r="E249" s="170"/>
      <c r="F249" s="170"/>
      <c r="G249" s="170"/>
      <c r="H249" s="170"/>
      <c r="I249" s="170"/>
      <c r="J249" s="170"/>
      <c r="K249" s="170"/>
      <c r="L249" s="170"/>
      <c r="M249" s="170"/>
      <c r="N249" s="170"/>
      <c r="O249" s="170"/>
      <c r="P249" s="136" t="str">
        <f t="shared" si="27"/>
        <v/>
      </c>
    </row>
    <row r="250" spans="1:16" x14ac:dyDescent="0.2">
      <c r="A250" s="342"/>
      <c r="B250" s="345"/>
      <c r="C250" s="74" t="s">
        <v>128</v>
      </c>
      <c r="D250" s="130"/>
      <c r="E250" s="130"/>
      <c r="F250" s="130"/>
      <c r="G250" s="130"/>
      <c r="H250" s="130"/>
      <c r="I250" s="130"/>
      <c r="J250" s="130"/>
      <c r="K250" s="130"/>
      <c r="L250" s="130"/>
      <c r="M250" s="130"/>
      <c r="N250" s="130"/>
      <c r="O250" s="130"/>
      <c r="P250" s="89" t="str">
        <f t="shared" si="27"/>
        <v/>
      </c>
    </row>
    <row r="251" spans="1:16" x14ac:dyDescent="0.2">
      <c r="A251" s="340"/>
      <c r="B251" s="343" t="str">
        <f>IF(A251="","",IFERROR(VLOOKUP(A251,L!$M$11:$N$120,2,FALSE),"Eingabeart wurde geändert"))</f>
        <v/>
      </c>
      <c r="C251" s="73" t="s">
        <v>180</v>
      </c>
      <c r="D251" s="129"/>
      <c r="E251" s="129"/>
      <c r="F251" s="129"/>
      <c r="G251" s="129"/>
      <c r="H251" s="129"/>
      <c r="I251" s="129"/>
      <c r="J251" s="129"/>
      <c r="K251" s="129"/>
      <c r="L251" s="129"/>
      <c r="M251" s="129"/>
      <c r="N251" s="129"/>
      <c r="O251" s="129"/>
      <c r="P251" s="88" t="str">
        <f t="shared" si="27"/>
        <v/>
      </c>
    </row>
    <row r="252" spans="1:16" x14ac:dyDescent="0.2">
      <c r="A252" s="341"/>
      <c r="B252" s="344"/>
      <c r="C252" s="75" t="s">
        <v>181</v>
      </c>
      <c r="D252" s="170"/>
      <c r="E252" s="170"/>
      <c r="F252" s="170"/>
      <c r="G252" s="170"/>
      <c r="H252" s="170"/>
      <c r="I252" s="170"/>
      <c r="J252" s="170"/>
      <c r="K252" s="170"/>
      <c r="L252" s="170"/>
      <c r="M252" s="170"/>
      <c r="N252" s="170"/>
      <c r="O252" s="170"/>
      <c r="P252" s="136" t="str">
        <f t="shared" si="27"/>
        <v/>
      </c>
    </row>
    <row r="253" spans="1:16" x14ac:dyDescent="0.2">
      <c r="A253" s="342"/>
      <c r="B253" s="345"/>
      <c r="C253" s="74" t="s">
        <v>128</v>
      </c>
      <c r="D253" s="130"/>
      <c r="E253" s="130"/>
      <c r="F253" s="130"/>
      <c r="G253" s="130"/>
      <c r="H253" s="130"/>
      <c r="I253" s="130"/>
      <c r="J253" s="130"/>
      <c r="K253" s="130"/>
      <c r="L253" s="130"/>
      <c r="M253" s="130"/>
      <c r="N253" s="130"/>
      <c r="O253" s="130"/>
      <c r="P253" s="89" t="str">
        <f t="shared" si="27"/>
        <v/>
      </c>
    </row>
    <row r="254" spans="1:16" x14ac:dyDescent="0.2">
      <c r="A254" s="340"/>
      <c r="B254" s="343" t="str">
        <f>IF(A254="","",IFERROR(VLOOKUP(A254,L!$M$11:$N$120,2,FALSE),"Eingabeart wurde geändert"))</f>
        <v/>
      </c>
      <c r="C254" s="73" t="s">
        <v>180</v>
      </c>
      <c r="D254" s="129"/>
      <c r="E254" s="129"/>
      <c r="F254" s="129"/>
      <c r="G254" s="129"/>
      <c r="H254" s="129"/>
      <c r="I254" s="129"/>
      <c r="J254" s="129"/>
      <c r="K254" s="129"/>
      <c r="L254" s="129"/>
      <c r="M254" s="129"/>
      <c r="N254" s="129"/>
      <c r="O254" s="129"/>
      <c r="P254" s="88" t="str">
        <f t="shared" si="27"/>
        <v/>
      </c>
    </row>
    <row r="255" spans="1:16" x14ac:dyDescent="0.2">
      <c r="A255" s="341"/>
      <c r="B255" s="344"/>
      <c r="C255" s="75" t="s">
        <v>181</v>
      </c>
      <c r="D255" s="170"/>
      <c r="E255" s="170"/>
      <c r="F255" s="170"/>
      <c r="G255" s="170"/>
      <c r="H255" s="170"/>
      <c r="I255" s="170"/>
      <c r="J255" s="170"/>
      <c r="K255" s="170"/>
      <c r="L255" s="170"/>
      <c r="M255" s="170"/>
      <c r="N255" s="170"/>
      <c r="O255" s="170"/>
      <c r="P255" s="136" t="str">
        <f t="shared" si="27"/>
        <v/>
      </c>
    </row>
    <row r="256" spans="1:16" x14ac:dyDescent="0.2">
      <c r="A256" s="342"/>
      <c r="B256" s="345"/>
      <c r="C256" s="74" t="s">
        <v>128</v>
      </c>
      <c r="D256" s="130"/>
      <c r="E256" s="130"/>
      <c r="F256" s="130"/>
      <c r="G256" s="130"/>
      <c r="H256" s="130"/>
      <c r="I256" s="130"/>
      <c r="J256" s="130"/>
      <c r="K256" s="130"/>
      <c r="L256" s="130"/>
      <c r="M256" s="130"/>
      <c r="N256" s="130"/>
      <c r="O256" s="130"/>
      <c r="P256" s="89" t="str">
        <f t="shared" si="27"/>
        <v/>
      </c>
    </row>
    <row r="257" spans="1:16" x14ac:dyDescent="0.2">
      <c r="A257" s="340"/>
      <c r="B257" s="343" t="str">
        <f>IF(A257="","",IFERROR(VLOOKUP(A257,L!$M$11:$N$120,2,FALSE),"Eingabeart wurde geändert"))</f>
        <v/>
      </c>
      <c r="C257" s="73" t="s">
        <v>180</v>
      </c>
      <c r="D257" s="129"/>
      <c r="E257" s="129"/>
      <c r="F257" s="129"/>
      <c r="G257" s="129"/>
      <c r="H257" s="129"/>
      <c r="I257" s="129"/>
      <c r="J257" s="129"/>
      <c r="K257" s="129"/>
      <c r="L257" s="129"/>
      <c r="M257" s="129"/>
      <c r="N257" s="129"/>
      <c r="O257" s="129"/>
      <c r="P257" s="88" t="str">
        <f t="shared" si="27"/>
        <v/>
      </c>
    </row>
    <row r="258" spans="1:16" x14ac:dyDescent="0.2">
      <c r="A258" s="341"/>
      <c r="B258" s="344"/>
      <c r="C258" s="75" t="s">
        <v>181</v>
      </c>
      <c r="D258" s="170"/>
      <c r="E258" s="170"/>
      <c r="F258" s="170"/>
      <c r="G258" s="170"/>
      <c r="H258" s="170"/>
      <c r="I258" s="170"/>
      <c r="J258" s="170"/>
      <c r="K258" s="170"/>
      <c r="L258" s="170"/>
      <c r="M258" s="170"/>
      <c r="N258" s="170"/>
      <c r="O258" s="170"/>
      <c r="P258" s="136" t="str">
        <f t="shared" si="27"/>
        <v/>
      </c>
    </row>
    <row r="259" spans="1:16" x14ac:dyDescent="0.2">
      <c r="A259" s="342"/>
      <c r="B259" s="345"/>
      <c r="C259" s="74" t="s">
        <v>128</v>
      </c>
      <c r="D259" s="130"/>
      <c r="E259" s="130"/>
      <c r="F259" s="130"/>
      <c r="G259" s="130"/>
      <c r="H259" s="130"/>
      <c r="I259" s="130"/>
      <c r="J259" s="130"/>
      <c r="K259" s="130"/>
      <c r="L259" s="130"/>
      <c r="M259" s="130"/>
      <c r="N259" s="130"/>
      <c r="O259" s="130"/>
      <c r="P259" s="89" t="str">
        <f t="shared" si="27"/>
        <v/>
      </c>
    </row>
    <row r="260" spans="1:16" x14ac:dyDescent="0.2">
      <c r="A260" s="340"/>
      <c r="B260" s="343" t="str">
        <f>IF(A260="","",IFERROR(VLOOKUP(A260,L!$M$11:$N$120,2,FALSE),"Eingabeart wurde geändert"))</f>
        <v/>
      </c>
      <c r="C260" s="73" t="s">
        <v>180</v>
      </c>
      <c r="D260" s="129"/>
      <c r="E260" s="129"/>
      <c r="F260" s="129"/>
      <c r="G260" s="129"/>
      <c r="H260" s="129"/>
      <c r="I260" s="129"/>
      <c r="J260" s="129"/>
      <c r="K260" s="129"/>
      <c r="L260" s="129"/>
      <c r="M260" s="129"/>
      <c r="N260" s="129"/>
      <c r="O260" s="129"/>
      <c r="P260" s="88" t="str">
        <f t="shared" si="27"/>
        <v/>
      </c>
    </row>
    <row r="261" spans="1:16" x14ac:dyDescent="0.2">
      <c r="A261" s="341"/>
      <c r="B261" s="344"/>
      <c r="C261" s="75" t="s">
        <v>181</v>
      </c>
      <c r="D261" s="170"/>
      <c r="E261" s="170"/>
      <c r="F261" s="170"/>
      <c r="G261" s="170"/>
      <c r="H261" s="170"/>
      <c r="I261" s="170"/>
      <c r="J261" s="170"/>
      <c r="K261" s="170"/>
      <c r="L261" s="170"/>
      <c r="M261" s="170"/>
      <c r="N261" s="170"/>
      <c r="O261" s="170"/>
      <c r="P261" s="136" t="str">
        <f t="shared" si="27"/>
        <v/>
      </c>
    </row>
    <row r="262" spans="1:16" x14ac:dyDescent="0.2">
      <c r="A262" s="342"/>
      <c r="B262" s="345"/>
      <c r="C262" s="74" t="s">
        <v>128</v>
      </c>
      <c r="D262" s="130"/>
      <c r="E262" s="130"/>
      <c r="F262" s="130"/>
      <c r="G262" s="130"/>
      <c r="H262" s="130"/>
      <c r="I262" s="130"/>
      <c r="J262" s="130"/>
      <c r="K262" s="130"/>
      <c r="L262" s="130"/>
      <c r="M262" s="130"/>
      <c r="N262" s="130"/>
      <c r="O262" s="130"/>
      <c r="P262" s="89" t="str">
        <f t="shared" si="27"/>
        <v/>
      </c>
    </row>
    <row r="263" spans="1:16" x14ac:dyDescent="0.2">
      <c r="A263" s="340"/>
      <c r="B263" s="343" t="str">
        <f>IF(A263="","",IFERROR(VLOOKUP(A263,L!$M$11:$N$120,2,FALSE),"Eingabeart wurde geändert"))</f>
        <v/>
      </c>
      <c r="C263" s="73" t="s">
        <v>180</v>
      </c>
      <c r="D263" s="129"/>
      <c r="E263" s="129"/>
      <c r="F263" s="129"/>
      <c r="G263" s="129"/>
      <c r="H263" s="129"/>
      <c r="I263" s="129"/>
      <c r="J263" s="129"/>
      <c r="K263" s="129"/>
      <c r="L263" s="129"/>
      <c r="M263" s="129"/>
      <c r="N263" s="129"/>
      <c r="O263" s="129"/>
      <c r="P263" s="88" t="str">
        <f t="shared" si="27"/>
        <v/>
      </c>
    </row>
    <row r="264" spans="1:16" x14ac:dyDescent="0.2">
      <c r="A264" s="341"/>
      <c r="B264" s="344"/>
      <c r="C264" s="75" t="s">
        <v>181</v>
      </c>
      <c r="D264" s="170"/>
      <c r="E264" s="170"/>
      <c r="F264" s="170"/>
      <c r="G264" s="170"/>
      <c r="H264" s="170"/>
      <c r="I264" s="170"/>
      <c r="J264" s="170"/>
      <c r="K264" s="170"/>
      <c r="L264" s="170"/>
      <c r="M264" s="170"/>
      <c r="N264" s="170"/>
      <c r="O264" s="170"/>
      <c r="P264" s="136" t="str">
        <f t="shared" si="27"/>
        <v/>
      </c>
    </row>
    <row r="265" spans="1:16" x14ac:dyDescent="0.2">
      <c r="A265" s="342"/>
      <c r="B265" s="345"/>
      <c r="C265" s="74" t="s">
        <v>128</v>
      </c>
      <c r="D265" s="130"/>
      <c r="E265" s="130"/>
      <c r="F265" s="130"/>
      <c r="G265" s="130"/>
      <c r="H265" s="130"/>
      <c r="I265" s="130"/>
      <c r="J265" s="130"/>
      <c r="K265" s="130"/>
      <c r="L265" s="130"/>
      <c r="M265" s="130"/>
      <c r="N265" s="130"/>
      <c r="O265" s="130"/>
      <c r="P265" s="89" t="str">
        <f t="shared" si="27"/>
        <v/>
      </c>
    </row>
    <row r="266" spans="1:16" x14ac:dyDescent="0.2">
      <c r="A266" s="340"/>
      <c r="B266" s="343" t="str">
        <f>IF(A266="","",IFERROR(VLOOKUP(A266,L!$M$11:$N$120,2,FALSE),"Eingabeart wurde geändert"))</f>
        <v/>
      </c>
      <c r="C266" s="73" t="s">
        <v>180</v>
      </c>
      <c r="D266" s="129"/>
      <c r="E266" s="129"/>
      <c r="F266" s="129"/>
      <c r="G266" s="129"/>
      <c r="H266" s="129"/>
      <c r="I266" s="129"/>
      <c r="J266" s="129"/>
      <c r="K266" s="129"/>
      <c r="L266" s="129"/>
      <c r="M266" s="129"/>
      <c r="N266" s="129"/>
      <c r="O266" s="129"/>
      <c r="P266" s="88" t="str">
        <f t="shared" ref="P266:P286" si="28">IF(SUM(D266:O266)&gt;0,SUM(D266:O266),"")</f>
        <v/>
      </c>
    </row>
    <row r="267" spans="1:16" x14ac:dyDescent="0.2">
      <c r="A267" s="341"/>
      <c r="B267" s="344"/>
      <c r="C267" s="75" t="s">
        <v>181</v>
      </c>
      <c r="D267" s="170"/>
      <c r="E267" s="170"/>
      <c r="F267" s="170"/>
      <c r="G267" s="170"/>
      <c r="H267" s="170"/>
      <c r="I267" s="170"/>
      <c r="J267" s="170"/>
      <c r="K267" s="170"/>
      <c r="L267" s="170"/>
      <c r="M267" s="170"/>
      <c r="N267" s="170"/>
      <c r="O267" s="170"/>
      <c r="P267" s="136" t="str">
        <f t="shared" si="28"/>
        <v/>
      </c>
    </row>
    <row r="268" spans="1:16" x14ac:dyDescent="0.2">
      <c r="A268" s="342"/>
      <c r="B268" s="345"/>
      <c r="C268" s="74" t="s">
        <v>128</v>
      </c>
      <c r="D268" s="130"/>
      <c r="E268" s="130"/>
      <c r="F268" s="130"/>
      <c r="G268" s="130"/>
      <c r="H268" s="130"/>
      <c r="I268" s="130"/>
      <c r="J268" s="130"/>
      <c r="K268" s="130"/>
      <c r="L268" s="130"/>
      <c r="M268" s="130"/>
      <c r="N268" s="130"/>
      <c r="O268" s="130"/>
      <c r="P268" s="89" t="str">
        <f t="shared" si="28"/>
        <v/>
      </c>
    </row>
    <row r="269" spans="1:16" x14ac:dyDescent="0.2">
      <c r="A269" s="340"/>
      <c r="B269" s="343" t="str">
        <f>IF(A269="","",IFERROR(VLOOKUP(A269,L!$M$11:$N$120,2,FALSE),"Eingabeart wurde geändert"))</f>
        <v/>
      </c>
      <c r="C269" s="73" t="s">
        <v>180</v>
      </c>
      <c r="D269" s="129"/>
      <c r="E269" s="129"/>
      <c r="F269" s="129"/>
      <c r="G269" s="129"/>
      <c r="H269" s="129"/>
      <c r="I269" s="129"/>
      <c r="J269" s="129"/>
      <c r="K269" s="129"/>
      <c r="L269" s="129"/>
      <c r="M269" s="129"/>
      <c r="N269" s="129"/>
      <c r="O269" s="129"/>
      <c r="P269" s="88" t="str">
        <f t="shared" si="28"/>
        <v/>
      </c>
    </row>
    <row r="270" spans="1:16" x14ac:dyDescent="0.2">
      <c r="A270" s="341"/>
      <c r="B270" s="344"/>
      <c r="C270" s="75" t="s">
        <v>181</v>
      </c>
      <c r="D270" s="170"/>
      <c r="E270" s="170"/>
      <c r="F270" s="170"/>
      <c r="G270" s="170"/>
      <c r="H270" s="170"/>
      <c r="I270" s="170"/>
      <c r="J270" s="170"/>
      <c r="K270" s="170"/>
      <c r="L270" s="170"/>
      <c r="M270" s="170"/>
      <c r="N270" s="170"/>
      <c r="O270" s="170"/>
      <c r="P270" s="136" t="str">
        <f t="shared" si="28"/>
        <v/>
      </c>
    </row>
    <row r="271" spans="1:16" x14ac:dyDescent="0.2">
      <c r="A271" s="342"/>
      <c r="B271" s="345"/>
      <c r="C271" s="74" t="s">
        <v>128</v>
      </c>
      <c r="D271" s="130"/>
      <c r="E271" s="130"/>
      <c r="F271" s="130"/>
      <c r="G271" s="130"/>
      <c r="H271" s="130"/>
      <c r="I271" s="130"/>
      <c r="J271" s="130"/>
      <c r="K271" s="130"/>
      <c r="L271" s="130"/>
      <c r="M271" s="130"/>
      <c r="N271" s="130"/>
      <c r="O271" s="130"/>
      <c r="P271" s="89" t="str">
        <f t="shared" si="28"/>
        <v/>
      </c>
    </row>
    <row r="272" spans="1:16" x14ac:dyDescent="0.2">
      <c r="A272" s="340"/>
      <c r="B272" s="343" t="str">
        <f>IF(A272="","",IFERROR(VLOOKUP(A272,L!$M$11:$N$120,2,FALSE),"Eingabeart wurde geändert"))</f>
        <v/>
      </c>
      <c r="C272" s="73" t="s">
        <v>180</v>
      </c>
      <c r="D272" s="129"/>
      <c r="E272" s="129"/>
      <c r="F272" s="129"/>
      <c r="G272" s="129"/>
      <c r="H272" s="129"/>
      <c r="I272" s="129"/>
      <c r="J272" s="129"/>
      <c r="K272" s="129"/>
      <c r="L272" s="129"/>
      <c r="M272" s="129"/>
      <c r="N272" s="129"/>
      <c r="O272" s="129"/>
      <c r="P272" s="88" t="str">
        <f t="shared" si="28"/>
        <v/>
      </c>
    </row>
    <row r="273" spans="1:16" x14ac:dyDescent="0.2">
      <c r="A273" s="341"/>
      <c r="B273" s="344"/>
      <c r="C273" s="75" t="s">
        <v>181</v>
      </c>
      <c r="D273" s="170"/>
      <c r="E273" s="170"/>
      <c r="F273" s="170"/>
      <c r="G273" s="170"/>
      <c r="H273" s="170"/>
      <c r="I273" s="170"/>
      <c r="J273" s="170"/>
      <c r="K273" s="170"/>
      <c r="L273" s="170"/>
      <c r="M273" s="170"/>
      <c r="N273" s="170"/>
      <c r="O273" s="170"/>
      <c r="P273" s="136" t="str">
        <f t="shared" si="28"/>
        <v/>
      </c>
    </row>
    <row r="274" spans="1:16" x14ac:dyDescent="0.2">
      <c r="A274" s="342"/>
      <c r="B274" s="345"/>
      <c r="C274" s="74" t="s">
        <v>128</v>
      </c>
      <c r="D274" s="130"/>
      <c r="E274" s="130"/>
      <c r="F274" s="130"/>
      <c r="G274" s="130"/>
      <c r="H274" s="130"/>
      <c r="I274" s="130"/>
      <c r="J274" s="130"/>
      <c r="K274" s="130"/>
      <c r="L274" s="130"/>
      <c r="M274" s="130"/>
      <c r="N274" s="130"/>
      <c r="O274" s="130"/>
      <c r="P274" s="89" t="str">
        <f t="shared" si="28"/>
        <v/>
      </c>
    </row>
    <row r="275" spans="1:16" x14ac:dyDescent="0.2">
      <c r="A275" s="340"/>
      <c r="B275" s="343" t="str">
        <f>IF(A275="","",IFERROR(VLOOKUP(A275,L!$M$11:$N$120,2,FALSE),"Eingabeart wurde geändert"))</f>
        <v/>
      </c>
      <c r="C275" s="73" t="s">
        <v>180</v>
      </c>
      <c r="D275" s="129"/>
      <c r="E275" s="129"/>
      <c r="F275" s="129"/>
      <c r="G275" s="129"/>
      <c r="H275" s="129"/>
      <c r="I275" s="129"/>
      <c r="J275" s="129"/>
      <c r="K275" s="129"/>
      <c r="L275" s="129"/>
      <c r="M275" s="129"/>
      <c r="N275" s="129"/>
      <c r="O275" s="129"/>
      <c r="P275" s="88" t="str">
        <f t="shared" si="28"/>
        <v/>
      </c>
    </row>
    <row r="276" spans="1:16" x14ac:dyDescent="0.2">
      <c r="A276" s="341"/>
      <c r="B276" s="344"/>
      <c r="C276" s="75" t="s">
        <v>181</v>
      </c>
      <c r="D276" s="170"/>
      <c r="E276" s="170"/>
      <c r="F276" s="170"/>
      <c r="G276" s="170"/>
      <c r="H276" s="170"/>
      <c r="I276" s="170"/>
      <c r="J276" s="170"/>
      <c r="K276" s="170"/>
      <c r="L276" s="170"/>
      <c r="M276" s="170"/>
      <c r="N276" s="170"/>
      <c r="O276" s="170"/>
      <c r="P276" s="136" t="str">
        <f t="shared" si="28"/>
        <v/>
      </c>
    </row>
    <row r="277" spans="1:16" x14ac:dyDescent="0.2">
      <c r="A277" s="342"/>
      <c r="B277" s="345"/>
      <c r="C277" s="74" t="s">
        <v>128</v>
      </c>
      <c r="D277" s="130"/>
      <c r="E277" s="130"/>
      <c r="F277" s="130"/>
      <c r="G277" s="130"/>
      <c r="H277" s="130"/>
      <c r="I277" s="130"/>
      <c r="J277" s="130"/>
      <c r="K277" s="130"/>
      <c r="L277" s="130"/>
      <c r="M277" s="130"/>
      <c r="N277" s="130"/>
      <c r="O277" s="130"/>
      <c r="P277" s="89" t="str">
        <f t="shared" si="28"/>
        <v/>
      </c>
    </row>
    <row r="278" spans="1:16" x14ac:dyDescent="0.2">
      <c r="A278" s="340"/>
      <c r="B278" s="343" t="str">
        <f>IF(A278="","",IFERROR(VLOOKUP(A278,L!$M$11:$N$120,2,FALSE),"Eingabeart wurde geändert"))</f>
        <v/>
      </c>
      <c r="C278" s="73" t="s">
        <v>180</v>
      </c>
      <c r="D278" s="129"/>
      <c r="E278" s="129"/>
      <c r="F278" s="129"/>
      <c r="G278" s="129"/>
      <c r="H278" s="129"/>
      <c r="I278" s="129"/>
      <c r="J278" s="129"/>
      <c r="K278" s="129"/>
      <c r="L278" s="129"/>
      <c r="M278" s="129"/>
      <c r="N278" s="129"/>
      <c r="O278" s="129"/>
      <c r="P278" s="88" t="str">
        <f t="shared" si="28"/>
        <v/>
      </c>
    </row>
    <row r="279" spans="1:16" x14ac:dyDescent="0.2">
      <c r="A279" s="341"/>
      <c r="B279" s="344"/>
      <c r="C279" s="75" t="s">
        <v>181</v>
      </c>
      <c r="D279" s="170"/>
      <c r="E279" s="170"/>
      <c r="F279" s="170"/>
      <c r="G279" s="170"/>
      <c r="H279" s="170"/>
      <c r="I279" s="170"/>
      <c r="J279" s="170"/>
      <c r="K279" s="170"/>
      <c r="L279" s="170"/>
      <c r="M279" s="170"/>
      <c r="N279" s="170"/>
      <c r="O279" s="170"/>
      <c r="P279" s="136" t="str">
        <f t="shared" si="28"/>
        <v/>
      </c>
    </row>
    <row r="280" spans="1:16" x14ac:dyDescent="0.2">
      <c r="A280" s="342"/>
      <c r="B280" s="345"/>
      <c r="C280" s="74" t="s">
        <v>128</v>
      </c>
      <c r="D280" s="130"/>
      <c r="E280" s="130"/>
      <c r="F280" s="130"/>
      <c r="G280" s="130"/>
      <c r="H280" s="130"/>
      <c r="I280" s="130"/>
      <c r="J280" s="130"/>
      <c r="K280" s="130"/>
      <c r="L280" s="130"/>
      <c r="M280" s="130"/>
      <c r="N280" s="130"/>
      <c r="O280" s="130"/>
      <c r="P280" s="89" t="str">
        <f t="shared" si="28"/>
        <v/>
      </c>
    </row>
    <row r="281" spans="1:16" x14ac:dyDescent="0.2">
      <c r="A281" s="340"/>
      <c r="B281" s="343" t="str">
        <f>IF(A281="","",IFERROR(VLOOKUP(A281,L!$M$11:$N$120,2,FALSE),"Eingabeart wurde geändert"))</f>
        <v/>
      </c>
      <c r="C281" s="73" t="s">
        <v>180</v>
      </c>
      <c r="D281" s="129"/>
      <c r="E281" s="129"/>
      <c r="F281" s="129"/>
      <c r="G281" s="129"/>
      <c r="H281" s="129"/>
      <c r="I281" s="129"/>
      <c r="J281" s="129"/>
      <c r="K281" s="129"/>
      <c r="L281" s="129"/>
      <c r="M281" s="129"/>
      <c r="N281" s="129"/>
      <c r="O281" s="129"/>
      <c r="P281" s="88" t="str">
        <f t="shared" si="28"/>
        <v/>
      </c>
    </row>
    <row r="282" spans="1:16" x14ac:dyDescent="0.2">
      <c r="A282" s="341"/>
      <c r="B282" s="344"/>
      <c r="C282" s="75" t="s">
        <v>181</v>
      </c>
      <c r="D282" s="170"/>
      <c r="E282" s="170"/>
      <c r="F282" s="170"/>
      <c r="G282" s="170"/>
      <c r="H282" s="170"/>
      <c r="I282" s="170"/>
      <c r="J282" s="170"/>
      <c r="K282" s="170"/>
      <c r="L282" s="170"/>
      <c r="M282" s="170"/>
      <c r="N282" s="170"/>
      <c r="O282" s="170"/>
      <c r="P282" s="136" t="str">
        <f t="shared" si="28"/>
        <v/>
      </c>
    </row>
    <row r="283" spans="1:16" x14ac:dyDescent="0.2">
      <c r="A283" s="342"/>
      <c r="B283" s="345"/>
      <c r="C283" s="74" t="s">
        <v>128</v>
      </c>
      <c r="D283" s="130"/>
      <c r="E283" s="130"/>
      <c r="F283" s="130"/>
      <c r="G283" s="130"/>
      <c r="H283" s="130"/>
      <c r="I283" s="130"/>
      <c r="J283" s="130"/>
      <c r="K283" s="130"/>
      <c r="L283" s="130"/>
      <c r="M283" s="130"/>
      <c r="N283" s="130"/>
      <c r="O283" s="130"/>
      <c r="P283" s="89" t="str">
        <f t="shared" si="28"/>
        <v/>
      </c>
    </row>
    <row r="284" spans="1:16" x14ac:dyDescent="0.2">
      <c r="A284" s="340"/>
      <c r="B284" s="343" t="str">
        <f>IF(A284="","",IFERROR(VLOOKUP(A284,L!$M$11:$N$120,2,FALSE),"Eingabeart wurde geändert"))</f>
        <v/>
      </c>
      <c r="C284" s="73" t="s">
        <v>180</v>
      </c>
      <c r="D284" s="129"/>
      <c r="E284" s="129"/>
      <c r="F284" s="129"/>
      <c r="G284" s="129"/>
      <c r="H284" s="129"/>
      <c r="I284" s="129"/>
      <c r="J284" s="129"/>
      <c r="K284" s="129"/>
      <c r="L284" s="129"/>
      <c r="M284" s="129"/>
      <c r="N284" s="129"/>
      <c r="O284" s="129"/>
      <c r="P284" s="88" t="str">
        <f t="shared" si="28"/>
        <v/>
      </c>
    </row>
    <row r="285" spans="1:16" x14ac:dyDescent="0.2">
      <c r="A285" s="341"/>
      <c r="B285" s="344"/>
      <c r="C285" s="75" t="s">
        <v>181</v>
      </c>
      <c r="D285" s="170"/>
      <c r="E285" s="170"/>
      <c r="F285" s="170"/>
      <c r="G285" s="170"/>
      <c r="H285" s="170"/>
      <c r="I285" s="170"/>
      <c r="J285" s="170"/>
      <c r="K285" s="170"/>
      <c r="L285" s="170"/>
      <c r="M285" s="170"/>
      <c r="N285" s="170"/>
      <c r="O285" s="170"/>
      <c r="P285" s="136" t="str">
        <f t="shared" si="28"/>
        <v/>
      </c>
    </row>
    <row r="286" spans="1:16" x14ac:dyDescent="0.2">
      <c r="A286" s="342"/>
      <c r="B286" s="345"/>
      <c r="C286" s="74" t="s">
        <v>128</v>
      </c>
      <c r="D286" s="130"/>
      <c r="E286" s="130"/>
      <c r="F286" s="130"/>
      <c r="G286" s="130"/>
      <c r="H286" s="130"/>
      <c r="I286" s="130"/>
      <c r="J286" s="130"/>
      <c r="K286" s="130"/>
      <c r="L286" s="130"/>
      <c r="M286" s="130"/>
      <c r="N286" s="130"/>
      <c r="O286" s="130"/>
      <c r="P286" s="89" t="str">
        <f t="shared" si="28"/>
        <v/>
      </c>
    </row>
    <row r="287" spans="1:16" x14ac:dyDescent="0.2">
      <c r="A287" s="340"/>
      <c r="B287" s="343" t="str">
        <f>IF(A287="","",IFERROR(VLOOKUP(A287,L!$M$11:$N$120,2,FALSE),"Eingabeart wurde geändert"))</f>
        <v/>
      </c>
      <c r="C287" s="73" t="s">
        <v>180</v>
      </c>
      <c r="D287" s="129"/>
      <c r="E287" s="129"/>
      <c r="F287" s="129"/>
      <c r="G287" s="129"/>
      <c r="H287" s="129"/>
      <c r="I287" s="129"/>
      <c r="J287" s="129"/>
      <c r="K287" s="129"/>
      <c r="L287" s="129"/>
      <c r="M287" s="129"/>
      <c r="N287" s="129"/>
      <c r="O287" s="129"/>
      <c r="P287" s="88" t="str">
        <f t="shared" ref="P287:P295" si="29">IF(SUM(D287:O287)&gt;0,SUM(D287:O287),"")</f>
        <v/>
      </c>
    </row>
    <row r="288" spans="1:16" x14ac:dyDescent="0.2">
      <c r="A288" s="341"/>
      <c r="B288" s="344"/>
      <c r="C288" s="75" t="s">
        <v>181</v>
      </c>
      <c r="D288" s="170"/>
      <c r="E288" s="170"/>
      <c r="F288" s="170"/>
      <c r="G288" s="170"/>
      <c r="H288" s="170"/>
      <c r="I288" s="170"/>
      <c r="J288" s="170"/>
      <c r="K288" s="170"/>
      <c r="L288" s="170"/>
      <c r="M288" s="170"/>
      <c r="N288" s="170"/>
      <c r="O288" s="170"/>
      <c r="P288" s="136" t="str">
        <f t="shared" si="29"/>
        <v/>
      </c>
    </row>
    <row r="289" spans="1:16" x14ac:dyDescent="0.2">
      <c r="A289" s="342"/>
      <c r="B289" s="345"/>
      <c r="C289" s="74" t="s">
        <v>128</v>
      </c>
      <c r="D289" s="130"/>
      <c r="E289" s="130"/>
      <c r="F289" s="130"/>
      <c r="G289" s="130"/>
      <c r="H289" s="130"/>
      <c r="I289" s="130"/>
      <c r="J289" s="130"/>
      <c r="K289" s="130"/>
      <c r="L289" s="130"/>
      <c r="M289" s="130"/>
      <c r="N289" s="130"/>
      <c r="O289" s="130"/>
      <c r="P289" s="89" t="str">
        <f t="shared" si="29"/>
        <v/>
      </c>
    </row>
    <row r="290" spans="1:16" x14ac:dyDescent="0.2">
      <c r="A290" s="340"/>
      <c r="B290" s="343" t="str">
        <f>IF(A290="","",IFERROR(VLOOKUP(A290,L!$M$11:$N$120,2,FALSE),"Eingabeart wurde geändert"))</f>
        <v/>
      </c>
      <c r="C290" s="73" t="s">
        <v>180</v>
      </c>
      <c r="D290" s="129"/>
      <c r="E290" s="129"/>
      <c r="F290" s="129"/>
      <c r="G290" s="129"/>
      <c r="H290" s="129"/>
      <c r="I290" s="129"/>
      <c r="J290" s="129"/>
      <c r="K290" s="129"/>
      <c r="L290" s="129"/>
      <c r="M290" s="129"/>
      <c r="N290" s="129"/>
      <c r="O290" s="129"/>
      <c r="P290" s="88" t="str">
        <f t="shared" si="29"/>
        <v/>
      </c>
    </row>
    <row r="291" spans="1:16" x14ac:dyDescent="0.2">
      <c r="A291" s="341"/>
      <c r="B291" s="344"/>
      <c r="C291" s="75" t="s">
        <v>181</v>
      </c>
      <c r="D291" s="170"/>
      <c r="E291" s="170"/>
      <c r="F291" s="170"/>
      <c r="G291" s="170"/>
      <c r="H291" s="170"/>
      <c r="I291" s="170"/>
      <c r="J291" s="170"/>
      <c r="K291" s="170"/>
      <c r="L291" s="170"/>
      <c r="M291" s="170"/>
      <c r="N291" s="170"/>
      <c r="O291" s="170"/>
      <c r="P291" s="136" t="str">
        <f t="shared" si="29"/>
        <v/>
      </c>
    </row>
    <row r="292" spans="1:16" x14ac:dyDescent="0.2">
      <c r="A292" s="342"/>
      <c r="B292" s="345"/>
      <c r="C292" s="74" t="s">
        <v>128</v>
      </c>
      <c r="D292" s="130"/>
      <c r="E292" s="130"/>
      <c r="F292" s="130"/>
      <c r="G292" s="130"/>
      <c r="H292" s="130"/>
      <c r="I292" s="130"/>
      <c r="J292" s="130"/>
      <c r="K292" s="130"/>
      <c r="L292" s="130"/>
      <c r="M292" s="130"/>
      <c r="N292" s="130"/>
      <c r="O292" s="130"/>
      <c r="P292" s="89" t="str">
        <f t="shared" si="29"/>
        <v/>
      </c>
    </row>
    <row r="293" spans="1:16" x14ac:dyDescent="0.2">
      <c r="A293" s="340"/>
      <c r="B293" s="343" t="str">
        <f>IF(A293="","",IFERROR(VLOOKUP(A293,L!$M$11:$N$120,2,FALSE),"Eingabeart wurde geändert"))</f>
        <v/>
      </c>
      <c r="C293" s="73" t="s">
        <v>180</v>
      </c>
      <c r="D293" s="129"/>
      <c r="E293" s="129"/>
      <c r="F293" s="129"/>
      <c r="G293" s="129"/>
      <c r="H293" s="129"/>
      <c r="I293" s="129"/>
      <c r="J293" s="129"/>
      <c r="K293" s="129"/>
      <c r="L293" s="129"/>
      <c r="M293" s="129"/>
      <c r="N293" s="129"/>
      <c r="O293" s="129"/>
      <c r="P293" s="88" t="str">
        <f t="shared" si="29"/>
        <v/>
      </c>
    </row>
    <row r="294" spans="1:16" x14ac:dyDescent="0.2">
      <c r="A294" s="341"/>
      <c r="B294" s="344"/>
      <c r="C294" s="75" t="s">
        <v>181</v>
      </c>
      <c r="D294" s="170"/>
      <c r="E294" s="170"/>
      <c r="F294" s="170"/>
      <c r="G294" s="170"/>
      <c r="H294" s="170"/>
      <c r="I294" s="170"/>
      <c r="J294" s="170"/>
      <c r="K294" s="170"/>
      <c r="L294" s="170"/>
      <c r="M294" s="170"/>
      <c r="N294" s="170"/>
      <c r="O294" s="170"/>
      <c r="P294" s="136" t="str">
        <f t="shared" si="29"/>
        <v/>
      </c>
    </row>
    <row r="295" spans="1:16" x14ac:dyDescent="0.2">
      <c r="A295" s="342"/>
      <c r="B295" s="345"/>
      <c r="C295" s="74" t="s">
        <v>128</v>
      </c>
      <c r="D295" s="130"/>
      <c r="E295" s="130"/>
      <c r="F295" s="130"/>
      <c r="G295" s="130"/>
      <c r="H295" s="130"/>
      <c r="I295" s="130"/>
      <c r="J295" s="130"/>
      <c r="K295" s="130"/>
      <c r="L295" s="130"/>
      <c r="M295" s="130"/>
      <c r="N295" s="130"/>
      <c r="O295" s="130"/>
      <c r="P295" s="89" t="str">
        <f t="shared" si="29"/>
        <v/>
      </c>
    </row>
    <row r="296" spans="1:16" x14ac:dyDescent="0.2">
      <c r="A296" s="340"/>
      <c r="B296" s="343" t="str">
        <f>IF(A296="","",IFERROR(VLOOKUP(A296,L!$M$11:$N$120,2,FALSE),"Eingabeart wurde geändert"))</f>
        <v/>
      </c>
      <c r="C296" s="73" t="s">
        <v>180</v>
      </c>
      <c r="D296" s="129"/>
      <c r="E296" s="129"/>
      <c r="F296" s="129"/>
      <c r="G296" s="129"/>
      <c r="H296" s="129"/>
      <c r="I296" s="129"/>
      <c r="J296" s="129"/>
      <c r="K296" s="129"/>
      <c r="L296" s="129"/>
      <c r="M296" s="129"/>
      <c r="N296" s="129"/>
      <c r="O296" s="129"/>
      <c r="P296" s="88" t="str">
        <f t="shared" ref="P296:P298" si="30">IF(SUM(D296:O296)&gt;0,SUM(D296:O296),"")</f>
        <v/>
      </c>
    </row>
    <row r="297" spans="1:16" x14ac:dyDescent="0.2">
      <c r="A297" s="341"/>
      <c r="B297" s="344"/>
      <c r="C297" s="75" t="s">
        <v>181</v>
      </c>
      <c r="D297" s="170"/>
      <c r="E297" s="170"/>
      <c r="F297" s="170"/>
      <c r="G297" s="170"/>
      <c r="H297" s="170"/>
      <c r="I297" s="170"/>
      <c r="J297" s="170"/>
      <c r="K297" s="170"/>
      <c r="L297" s="170"/>
      <c r="M297" s="170"/>
      <c r="N297" s="170"/>
      <c r="O297" s="170"/>
      <c r="P297" s="136" t="str">
        <f t="shared" si="30"/>
        <v/>
      </c>
    </row>
    <row r="298" spans="1:16" x14ac:dyDescent="0.2">
      <c r="A298" s="342"/>
      <c r="B298" s="345"/>
      <c r="C298" s="74" t="s">
        <v>128</v>
      </c>
      <c r="D298" s="130"/>
      <c r="E298" s="130"/>
      <c r="F298" s="130"/>
      <c r="G298" s="130"/>
      <c r="H298" s="130"/>
      <c r="I298" s="130"/>
      <c r="J298" s="130"/>
      <c r="K298" s="130"/>
      <c r="L298" s="130"/>
      <c r="M298" s="130"/>
      <c r="N298" s="130"/>
      <c r="O298" s="130"/>
      <c r="P298" s="89" t="str">
        <f t="shared" si="30"/>
        <v/>
      </c>
    </row>
    <row r="299" spans="1:16" x14ac:dyDescent="0.2">
      <c r="A299" s="340"/>
      <c r="B299" s="343" t="str">
        <f>IF(A299="","",IFERROR(VLOOKUP(A299,L!$M$11:$N$120,2,FALSE),"Eingabeart wurde geändert"))</f>
        <v/>
      </c>
      <c r="C299" s="73" t="s">
        <v>180</v>
      </c>
      <c r="D299" s="129"/>
      <c r="E299" s="129"/>
      <c r="F299" s="129"/>
      <c r="G299" s="129"/>
      <c r="H299" s="129"/>
      <c r="I299" s="129"/>
      <c r="J299" s="129"/>
      <c r="K299" s="129"/>
      <c r="L299" s="129"/>
      <c r="M299" s="129"/>
      <c r="N299" s="129"/>
      <c r="O299" s="129"/>
      <c r="P299" s="88" t="str">
        <f t="shared" ref="P299:P301" si="31">IF(SUM(D299:O299)&gt;0,SUM(D299:O299),"")</f>
        <v/>
      </c>
    </row>
    <row r="300" spans="1:16" x14ac:dyDescent="0.2">
      <c r="A300" s="341"/>
      <c r="B300" s="344"/>
      <c r="C300" s="75" t="s">
        <v>181</v>
      </c>
      <c r="D300" s="170"/>
      <c r="E300" s="170"/>
      <c r="F300" s="170"/>
      <c r="G300" s="170"/>
      <c r="H300" s="170"/>
      <c r="I300" s="170"/>
      <c r="J300" s="170"/>
      <c r="K300" s="170"/>
      <c r="L300" s="170"/>
      <c r="M300" s="170"/>
      <c r="N300" s="170"/>
      <c r="O300" s="170"/>
      <c r="P300" s="136" t="str">
        <f t="shared" si="31"/>
        <v/>
      </c>
    </row>
    <row r="301" spans="1:16" x14ac:dyDescent="0.2">
      <c r="A301" s="342"/>
      <c r="B301" s="345"/>
      <c r="C301" s="74" t="s">
        <v>128</v>
      </c>
      <c r="D301" s="130"/>
      <c r="E301" s="130"/>
      <c r="F301" s="130"/>
      <c r="G301" s="130"/>
      <c r="H301" s="130"/>
      <c r="I301" s="130"/>
      <c r="J301" s="130"/>
      <c r="K301" s="130"/>
      <c r="L301" s="130"/>
      <c r="M301" s="130"/>
      <c r="N301" s="130"/>
      <c r="O301" s="130"/>
      <c r="P301" s="89" t="str">
        <f t="shared" si="31"/>
        <v/>
      </c>
    </row>
  </sheetData>
  <sheetProtection algorithmName="SHA-512" hashValue="r5sZqvAxdbw5/PkQyyDPcXqm/fPJcMRBZOlT7QnNbL8t2jBzYonwphUEYE85+Kyuu5cdsAJYpxNrUrjnCP3mYQ==" saltValue="HGD0U+ZG8qOpBlGDqT/SgA==" spinCount="100000" sheet="1" objects="1" scenarios="1" formatCells="0" formatColumns="0" formatRows="0"/>
  <mergeCells count="195">
    <mergeCell ref="A296:A298"/>
    <mergeCell ref="B296:B298"/>
    <mergeCell ref="A299:A301"/>
    <mergeCell ref="B299:B301"/>
    <mergeCell ref="A287:A289"/>
    <mergeCell ref="B287:B289"/>
    <mergeCell ref="A290:A292"/>
    <mergeCell ref="B290:B292"/>
    <mergeCell ref="A293:A295"/>
    <mergeCell ref="B293:B295"/>
    <mergeCell ref="A278:A280"/>
    <mergeCell ref="B278:B280"/>
    <mergeCell ref="A281:A283"/>
    <mergeCell ref="B281:B283"/>
    <mergeCell ref="A284:A286"/>
    <mergeCell ref="B284:B286"/>
    <mergeCell ref="A269:A271"/>
    <mergeCell ref="B269:B271"/>
    <mergeCell ref="A272:A274"/>
    <mergeCell ref="B272:B274"/>
    <mergeCell ref="A275:A277"/>
    <mergeCell ref="B275:B277"/>
    <mergeCell ref="A260:A262"/>
    <mergeCell ref="B260:B262"/>
    <mergeCell ref="A263:A265"/>
    <mergeCell ref="B263:B265"/>
    <mergeCell ref="A266:A268"/>
    <mergeCell ref="B266:B268"/>
    <mergeCell ref="A251:A253"/>
    <mergeCell ref="B251:B253"/>
    <mergeCell ref="A254:A256"/>
    <mergeCell ref="B254:B256"/>
    <mergeCell ref="A257:A259"/>
    <mergeCell ref="B257:B259"/>
    <mergeCell ref="A242:A244"/>
    <mergeCell ref="B242:B244"/>
    <mergeCell ref="A245:A247"/>
    <mergeCell ref="B245:B247"/>
    <mergeCell ref="A248:A250"/>
    <mergeCell ref="B248:B250"/>
    <mergeCell ref="A233:A235"/>
    <mergeCell ref="B233:B235"/>
    <mergeCell ref="A236:A238"/>
    <mergeCell ref="B236:B238"/>
    <mergeCell ref="A239:A241"/>
    <mergeCell ref="B239:B241"/>
    <mergeCell ref="A224:A226"/>
    <mergeCell ref="B224:B226"/>
    <mergeCell ref="A227:A229"/>
    <mergeCell ref="B227:B229"/>
    <mergeCell ref="A230:A232"/>
    <mergeCell ref="B230:B232"/>
    <mergeCell ref="A215:A217"/>
    <mergeCell ref="B215:B217"/>
    <mergeCell ref="A218:A220"/>
    <mergeCell ref="B218:B220"/>
    <mergeCell ref="A221:A223"/>
    <mergeCell ref="B221:B223"/>
    <mergeCell ref="A206:A208"/>
    <mergeCell ref="B206:B208"/>
    <mergeCell ref="A209:A211"/>
    <mergeCell ref="B209:B211"/>
    <mergeCell ref="A212:A214"/>
    <mergeCell ref="B212:B214"/>
    <mergeCell ref="A197:A199"/>
    <mergeCell ref="B197:B199"/>
    <mergeCell ref="A200:A202"/>
    <mergeCell ref="B200:B202"/>
    <mergeCell ref="A203:A205"/>
    <mergeCell ref="B203:B205"/>
    <mergeCell ref="A188:A190"/>
    <mergeCell ref="B188:B190"/>
    <mergeCell ref="A191:A193"/>
    <mergeCell ref="B191:B193"/>
    <mergeCell ref="A194:A196"/>
    <mergeCell ref="B194:B196"/>
    <mergeCell ref="A179:A181"/>
    <mergeCell ref="B179:B181"/>
    <mergeCell ref="A182:A184"/>
    <mergeCell ref="B182:B184"/>
    <mergeCell ref="A185:A187"/>
    <mergeCell ref="B185:B187"/>
    <mergeCell ref="A170:A172"/>
    <mergeCell ref="B170:B172"/>
    <mergeCell ref="A173:A175"/>
    <mergeCell ref="B173:B175"/>
    <mergeCell ref="A176:A178"/>
    <mergeCell ref="B176:B178"/>
    <mergeCell ref="A161:A163"/>
    <mergeCell ref="B161:B163"/>
    <mergeCell ref="A164:A166"/>
    <mergeCell ref="B164:B166"/>
    <mergeCell ref="A167:A169"/>
    <mergeCell ref="B167:B169"/>
    <mergeCell ref="A152:A154"/>
    <mergeCell ref="B152:B154"/>
    <mergeCell ref="A155:A157"/>
    <mergeCell ref="B155:B157"/>
    <mergeCell ref="A158:A160"/>
    <mergeCell ref="B158:B160"/>
    <mergeCell ref="A143:A145"/>
    <mergeCell ref="B143:B145"/>
    <mergeCell ref="A146:A148"/>
    <mergeCell ref="B146:B148"/>
    <mergeCell ref="A149:A151"/>
    <mergeCell ref="B149:B151"/>
    <mergeCell ref="A98:A100"/>
    <mergeCell ref="B98:B100"/>
    <mergeCell ref="A89:A91"/>
    <mergeCell ref="B89:B91"/>
    <mergeCell ref="A92:A94"/>
    <mergeCell ref="B92:B94"/>
    <mergeCell ref="A95:A97"/>
    <mergeCell ref="B95:B97"/>
    <mergeCell ref="A80:A82"/>
    <mergeCell ref="B80:B82"/>
    <mergeCell ref="A83:A85"/>
    <mergeCell ref="B83:B85"/>
    <mergeCell ref="A86:A88"/>
    <mergeCell ref="B86:B88"/>
    <mergeCell ref="A77:A79"/>
    <mergeCell ref="B77:B79"/>
    <mergeCell ref="A68:A70"/>
    <mergeCell ref="B68:B70"/>
    <mergeCell ref="A71:A73"/>
    <mergeCell ref="B71:B73"/>
    <mergeCell ref="A74:A76"/>
    <mergeCell ref="B74:B76"/>
    <mergeCell ref="A59:A61"/>
    <mergeCell ref="B59:B61"/>
    <mergeCell ref="A62:A64"/>
    <mergeCell ref="B62:B64"/>
    <mergeCell ref="A65:A67"/>
    <mergeCell ref="B65:B67"/>
    <mergeCell ref="A26:A28"/>
    <mergeCell ref="B26:B28"/>
    <mergeCell ref="A29:A31"/>
    <mergeCell ref="B29:B31"/>
    <mergeCell ref="A56:A58"/>
    <mergeCell ref="B56:B58"/>
    <mergeCell ref="A47:A49"/>
    <mergeCell ref="B47:B49"/>
    <mergeCell ref="A50:A52"/>
    <mergeCell ref="B50:B52"/>
    <mergeCell ref="A53:A55"/>
    <mergeCell ref="B53:B55"/>
    <mergeCell ref="A32:A34"/>
    <mergeCell ref="B32:B34"/>
    <mergeCell ref="A35:A37"/>
    <mergeCell ref="B35:B37"/>
    <mergeCell ref="A44:A46"/>
    <mergeCell ref="B44:B46"/>
    <mergeCell ref="A38:A40"/>
    <mergeCell ref="B38:B40"/>
    <mergeCell ref="A41:A43"/>
    <mergeCell ref="B41:B43"/>
    <mergeCell ref="A15:B16"/>
    <mergeCell ref="A17:B18"/>
    <mergeCell ref="A9:C10"/>
    <mergeCell ref="A24:C25"/>
    <mergeCell ref="A5:C5"/>
    <mergeCell ref="B6:C6"/>
    <mergeCell ref="A7:C7"/>
    <mergeCell ref="A11:A14"/>
    <mergeCell ref="B11:B12"/>
    <mergeCell ref="B13:B14"/>
    <mergeCell ref="A22:A23"/>
    <mergeCell ref="A101:A103"/>
    <mergeCell ref="B101:B103"/>
    <mergeCell ref="A104:A106"/>
    <mergeCell ref="B104:B106"/>
    <mergeCell ref="A107:A109"/>
    <mergeCell ref="B107:B109"/>
    <mergeCell ref="A110:A112"/>
    <mergeCell ref="B110:B112"/>
    <mergeCell ref="A113:A115"/>
    <mergeCell ref="B113:B115"/>
    <mergeCell ref="A140:A142"/>
    <mergeCell ref="B140:B142"/>
    <mergeCell ref="A128:A130"/>
    <mergeCell ref="B128:B130"/>
    <mergeCell ref="A131:A133"/>
    <mergeCell ref="B131:B133"/>
    <mergeCell ref="A134:A136"/>
    <mergeCell ref="B134:B136"/>
    <mergeCell ref="A116:A118"/>
    <mergeCell ref="B116:B118"/>
    <mergeCell ref="A119:A121"/>
    <mergeCell ref="B119:B121"/>
    <mergeCell ref="A122:A124"/>
    <mergeCell ref="B122:B124"/>
    <mergeCell ref="A125:A127"/>
    <mergeCell ref="B125:B127"/>
    <mergeCell ref="A137:A139"/>
    <mergeCell ref="B137:B139"/>
  </mergeCells>
  <conditionalFormatting sqref="A29:A58">
    <cfRule type="expression" dxfId="159" priority="224">
      <formula>AND(A29="",SUM(O29:O31)&gt;0)</formula>
    </cfRule>
  </conditionalFormatting>
  <conditionalFormatting sqref="A59:A67">
    <cfRule type="expression" dxfId="158" priority="138">
      <formula>AND(A59="",SUM(O59:O61)&gt;0)</formula>
    </cfRule>
  </conditionalFormatting>
  <conditionalFormatting sqref="A68:A76">
    <cfRule type="expression" dxfId="157" priority="137">
      <formula>AND(A68="",SUM(O68:O70)&gt;0)</formula>
    </cfRule>
  </conditionalFormatting>
  <conditionalFormatting sqref="A77:A100">
    <cfRule type="expression" dxfId="156" priority="136">
      <formula>AND(A77="",SUM(O77:O79)&gt;0)</formula>
    </cfRule>
  </conditionalFormatting>
  <conditionalFormatting sqref="A29:A100">
    <cfRule type="expression" dxfId="155" priority="135">
      <formula>AND($A29="",SUM($D29:$P31)&lt;&gt;0)</formula>
    </cfRule>
  </conditionalFormatting>
  <conditionalFormatting sqref="A101:A103">
    <cfRule type="expression" dxfId="154" priority="134">
      <formula>AND(A101="",SUM(O101:O103)&gt;0)</formula>
    </cfRule>
  </conditionalFormatting>
  <conditionalFormatting sqref="A101:A103">
    <cfRule type="expression" dxfId="153" priority="133">
      <formula>AND($A101="",SUM($D101:$P103)&lt;&gt;0)</formula>
    </cfRule>
  </conditionalFormatting>
  <conditionalFormatting sqref="A104:A106">
    <cfRule type="expression" dxfId="152" priority="132">
      <formula>AND(A104="",SUM(O104:O106)&gt;0)</formula>
    </cfRule>
  </conditionalFormatting>
  <conditionalFormatting sqref="A104:A106">
    <cfRule type="expression" dxfId="151" priority="131">
      <formula>AND($A104="",SUM($D104:$P106)&lt;&gt;0)</formula>
    </cfRule>
  </conditionalFormatting>
  <conditionalFormatting sqref="A107:A109">
    <cfRule type="expression" dxfId="150" priority="130">
      <formula>AND(A107="",SUM(O107:O109)&gt;0)</formula>
    </cfRule>
  </conditionalFormatting>
  <conditionalFormatting sqref="A107:A109">
    <cfRule type="expression" dxfId="149" priority="129">
      <formula>AND($A107="",SUM($D107:$P109)&lt;&gt;0)</formula>
    </cfRule>
  </conditionalFormatting>
  <conditionalFormatting sqref="A110:A112">
    <cfRule type="expression" dxfId="148" priority="128">
      <formula>AND(A110="",SUM(O110:O112)&gt;0)</formula>
    </cfRule>
  </conditionalFormatting>
  <conditionalFormatting sqref="A110:A112">
    <cfRule type="expression" dxfId="147" priority="127">
      <formula>AND($A110="",SUM($D110:$P112)&lt;&gt;0)</formula>
    </cfRule>
  </conditionalFormatting>
  <conditionalFormatting sqref="A113:A115">
    <cfRule type="expression" dxfId="146" priority="126">
      <formula>AND(A113="",SUM(O113:O115)&gt;0)</formula>
    </cfRule>
  </conditionalFormatting>
  <conditionalFormatting sqref="A113:A115">
    <cfRule type="expression" dxfId="145" priority="125">
      <formula>AND($A113="",SUM($D113:$P115)&lt;&gt;0)</formula>
    </cfRule>
  </conditionalFormatting>
  <conditionalFormatting sqref="A116:A118">
    <cfRule type="expression" dxfId="144" priority="124">
      <formula>AND(A116="",SUM(O116:O118)&gt;0)</formula>
    </cfRule>
  </conditionalFormatting>
  <conditionalFormatting sqref="A116:A118">
    <cfRule type="expression" dxfId="143" priority="123">
      <formula>AND($A116="",SUM($D116:$P118)&lt;&gt;0)</formula>
    </cfRule>
  </conditionalFormatting>
  <conditionalFormatting sqref="A119:A121">
    <cfRule type="expression" dxfId="142" priority="122">
      <formula>AND(A119="",SUM(O119:O121)&gt;0)</formula>
    </cfRule>
  </conditionalFormatting>
  <conditionalFormatting sqref="A119:A121">
    <cfRule type="expression" dxfId="141" priority="121">
      <formula>AND($A119="",SUM($D119:$P121)&lt;&gt;0)</formula>
    </cfRule>
  </conditionalFormatting>
  <conditionalFormatting sqref="A122:A124">
    <cfRule type="expression" dxfId="140" priority="120">
      <formula>AND(A122="",SUM(O122:O124)&gt;0)</formula>
    </cfRule>
  </conditionalFormatting>
  <conditionalFormatting sqref="A122:A124">
    <cfRule type="expression" dxfId="139" priority="119">
      <formula>AND($A122="",SUM($D122:$P124)&lt;&gt;0)</formula>
    </cfRule>
  </conditionalFormatting>
  <conditionalFormatting sqref="A125:A127">
    <cfRule type="expression" dxfId="138" priority="118">
      <formula>AND(A125="",SUM(O125:O127)&gt;0)</formula>
    </cfRule>
  </conditionalFormatting>
  <conditionalFormatting sqref="A125:A127">
    <cfRule type="expression" dxfId="137" priority="117">
      <formula>AND($A125="",SUM($D125:$P127)&lt;&gt;0)</formula>
    </cfRule>
  </conditionalFormatting>
  <conditionalFormatting sqref="A128:A130">
    <cfRule type="expression" dxfId="136" priority="116">
      <formula>AND(A128="",SUM(O128:O130)&gt;0)</formula>
    </cfRule>
  </conditionalFormatting>
  <conditionalFormatting sqref="A128:A130">
    <cfRule type="expression" dxfId="135" priority="115">
      <formula>AND($A128="",SUM($D128:$P130)&lt;&gt;0)</formula>
    </cfRule>
  </conditionalFormatting>
  <conditionalFormatting sqref="A131:A133">
    <cfRule type="expression" dxfId="134" priority="114">
      <formula>AND(A131="",SUM(O131:O133)&gt;0)</formula>
    </cfRule>
  </conditionalFormatting>
  <conditionalFormatting sqref="A131:A133">
    <cfRule type="expression" dxfId="133" priority="113">
      <formula>AND($A131="",SUM($D131:$P133)&lt;&gt;0)</formula>
    </cfRule>
  </conditionalFormatting>
  <conditionalFormatting sqref="A134:A136">
    <cfRule type="expression" dxfId="132" priority="112">
      <formula>AND(A134="",SUM(O134:O136)&gt;0)</formula>
    </cfRule>
  </conditionalFormatting>
  <conditionalFormatting sqref="A134:A136">
    <cfRule type="expression" dxfId="131" priority="111">
      <formula>AND($A134="",SUM($D134:$P136)&lt;&gt;0)</formula>
    </cfRule>
  </conditionalFormatting>
  <conditionalFormatting sqref="A137:A139">
    <cfRule type="expression" dxfId="130" priority="110">
      <formula>AND(A137="",SUM(O137:O139)&gt;0)</formula>
    </cfRule>
  </conditionalFormatting>
  <conditionalFormatting sqref="A137:A139">
    <cfRule type="expression" dxfId="129" priority="109">
      <formula>AND($A137="",SUM($D137:$P139)&lt;&gt;0)</formula>
    </cfRule>
  </conditionalFormatting>
  <conditionalFormatting sqref="A140:A142">
    <cfRule type="expression" dxfId="128" priority="108">
      <formula>AND(A140="",SUM(O140:O142)&gt;0)</formula>
    </cfRule>
  </conditionalFormatting>
  <conditionalFormatting sqref="A140:A142">
    <cfRule type="expression" dxfId="127" priority="107">
      <formula>AND($A140="",SUM($D140:$P142)&lt;&gt;0)</formula>
    </cfRule>
  </conditionalFormatting>
  <conditionalFormatting sqref="A143:A145">
    <cfRule type="expression" dxfId="126" priority="106">
      <formula>AND(A143="",SUM(O143:O145)&gt;0)</formula>
    </cfRule>
  </conditionalFormatting>
  <conditionalFormatting sqref="A143:A145">
    <cfRule type="expression" dxfId="125" priority="105">
      <formula>AND($A143="",SUM($D143:$P145)&lt;&gt;0)</formula>
    </cfRule>
  </conditionalFormatting>
  <conditionalFormatting sqref="A146:A148">
    <cfRule type="expression" dxfId="124" priority="104">
      <formula>AND(A146="",SUM(O146:O148)&gt;0)</formula>
    </cfRule>
  </conditionalFormatting>
  <conditionalFormatting sqref="A146:A148">
    <cfRule type="expression" dxfId="123" priority="103">
      <formula>AND($A146="",SUM($D146:$P148)&lt;&gt;0)</formula>
    </cfRule>
  </conditionalFormatting>
  <conditionalFormatting sqref="A149:A151">
    <cfRule type="expression" dxfId="122" priority="102">
      <formula>AND(A149="",SUM(O149:O151)&gt;0)</formula>
    </cfRule>
  </conditionalFormatting>
  <conditionalFormatting sqref="A149:A151">
    <cfRule type="expression" dxfId="121" priority="101">
      <formula>AND($A149="",SUM($D149:$P151)&lt;&gt;0)</formula>
    </cfRule>
  </conditionalFormatting>
  <conditionalFormatting sqref="A152:A154">
    <cfRule type="expression" dxfId="120" priority="100">
      <formula>AND(A152="",SUM(O152:O154)&gt;0)</formula>
    </cfRule>
  </conditionalFormatting>
  <conditionalFormatting sqref="A152:A154">
    <cfRule type="expression" dxfId="119" priority="99">
      <formula>AND($A152="",SUM($D152:$P154)&lt;&gt;0)</formula>
    </cfRule>
  </conditionalFormatting>
  <conditionalFormatting sqref="A155:A157">
    <cfRule type="expression" dxfId="118" priority="98">
      <formula>AND(A155="",SUM(O155:O157)&gt;0)</formula>
    </cfRule>
  </conditionalFormatting>
  <conditionalFormatting sqref="A155:A157">
    <cfRule type="expression" dxfId="117" priority="97">
      <formula>AND($A155="",SUM($D155:$P157)&lt;&gt;0)</formula>
    </cfRule>
  </conditionalFormatting>
  <conditionalFormatting sqref="A158:A160">
    <cfRule type="expression" dxfId="116" priority="96">
      <formula>AND(A158="",SUM(O158:O160)&gt;0)</formula>
    </cfRule>
  </conditionalFormatting>
  <conditionalFormatting sqref="A158:A160">
    <cfRule type="expression" dxfId="115" priority="95">
      <formula>AND($A158="",SUM($D158:$P160)&lt;&gt;0)</formula>
    </cfRule>
  </conditionalFormatting>
  <conditionalFormatting sqref="A161:A163">
    <cfRule type="expression" dxfId="114" priority="94">
      <formula>AND(A161="",SUM(O161:O163)&gt;0)</formula>
    </cfRule>
  </conditionalFormatting>
  <conditionalFormatting sqref="A161:A163">
    <cfRule type="expression" dxfId="113" priority="93">
      <formula>AND($A161="",SUM($D161:$P163)&lt;&gt;0)</formula>
    </cfRule>
  </conditionalFormatting>
  <conditionalFormatting sqref="A164:A166">
    <cfRule type="expression" dxfId="112" priority="92">
      <formula>AND(A164="",SUM(O164:O166)&gt;0)</formula>
    </cfRule>
  </conditionalFormatting>
  <conditionalFormatting sqref="A164:A166">
    <cfRule type="expression" dxfId="111" priority="91">
      <formula>AND($A164="",SUM($D164:$P166)&lt;&gt;0)</formula>
    </cfRule>
  </conditionalFormatting>
  <conditionalFormatting sqref="A167:A169">
    <cfRule type="expression" dxfId="110" priority="90">
      <formula>AND(A167="",SUM(O167:O169)&gt;0)</formula>
    </cfRule>
  </conditionalFormatting>
  <conditionalFormatting sqref="A167:A169">
    <cfRule type="expression" dxfId="109" priority="89">
      <formula>AND($A167="",SUM($D167:$P169)&lt;&gt;0)</formula>
    </cfRule>
  </conditionalFormatting>
  <conditionalFormatting sqref="A170:A172">
    <cfRule type="expression" dxfId="108" priority="88">
      <formula>AND(A170="",SUM(O170:O172)&gt;0)</formula>
    </cfRule>
  </conditionalFormatting>
  <conditionalFormatting sqref="A170:A172">
    <cfRule type="expression" dxfId="107" priority="87">
      <formula>AND($A170="",SUM($D170:$P172)&lt;&gt;0)</formula>
    </cfRule>
  </conditionalFormatting>
  <conditionalFormatting sqref="A173:A175">
    <cfRule type="expression" dxfId="106" priority="86">
      <formula>AND(A173="",SUM(O173:O175)&gt;0)</formula>
    </cfRule>
  </conditionalFormatting>
  <conditionalFormatting sqref="A173:A175">
    <cfRule type="expression" dxfId="105" priority="85">
      <formula>AND($A173="",SUM($D173:$P175)&lt;&gt;0)</formula>
    </cfRule>
  </conditionalFormatting>
  <conditionalFormatting sqref="A176:A178">
    <cfRule type="expression" dxfId="104" priority="84">
      <formula>AND(A176="",SUM(O176:O178)&gt;0)</formula>
    </cfRule>
  </conditionalFormatting>
  <conditionalFormatting sqref="A176:A178">
    <cfRule type="expression" dxfId="103" priority="83">
      <formula>AND($A176="",SUM($D176:$P178)&lt;&gt;0)</formula>
    </cfRule>
  </conditionalFormatting>
  <conditionalFormatting sqref="A179:A181">
    <cfRule type="expression" dxfId="102" priority="82">
      <formula>AND(A179="",SUM(O179:O181)&gt;0)</formula>
    </cfRule>
  </conditionalFormatting>
  <conditionalFormatting sqref="A179:A181">
    <cfRule type="expression" dxfId="101" priority="81">
      <formula>AND($A179="",SUM($D179:$P181)&lt;&gt;0)</formula>
    </cfRule>
  </conditionalFormatting>
  <conditionalFormatting sqref="A182:A184">
    <cfRule type="expression" dxfId="100" priority="80">
      <formula>AND(A182="",SUM(O182:O184)&gt;0)</formula>
    </cfRule>
  </conditionalFormatting>
  <conditionalFormatting sqref="A182:A184">
    <cfRule type="expression" dxfId="99" priority="79">
      <formula>AND($A182="",SUM($D182:$P184)&lt;&gt;0)</formula>
    </cfRule>
  </conditionalFormatting>
  <conditionalFormatting sqref="A185:A187">
    <cfRule type="expression" dxfId="98" priority="78">
      <formula>AND(A185="",SUM(O185:O187)&gt;0)</formula>
    </cfRule>
  </conditionalFormatting>
  <conditionalFormatting sqref="A185:A187">
    <cfRule type="expression" dxfId="97" priority="77">
      <formula>AND($A185="",SUM($D185:$P187)&lt;&gt;0)</formula>
    </cfRule>
  </conditionalFormatting>
  <conditionalFormatting sqref="A188:A190">
    <cfRule type="expression" dxfId="96" priority="76">
      <formula>AND(A188="",SUM(O188:O190)&gt;0)</formula>
    </cfRule>
  </conditionalFormatting>
  <conditionalFormatting sqref="A188:A190">
    <cfRule type="expression" dxfId="95" priority="75">
      <formula>AND($A188="",SUM($D188:$P190)&lt;&gt;0)</formula>
    </cfRule>
  </conditionalFormatting>
  <conditionalFormatting sqref="A191:A193">
    <cfRule type="expression" dxfId="94" priority="74">
      <formula>AND(A191="",SUM(O191:O193)&gt;0)</formula>
    </cfRule>
  </conditionalFormatting>
  <conditionalFormatting sqref="A191:A193">
    <cfRule type="expression" dxfId="93" priority="73">
      <formula>AND($A191="",SUM($D191:$P193)&lt;&gt;0)</formula>
    </cfRule>
  </conditionalFormatting>
  <conditionalFormatting sqref="A194:A196">
    <cfRule type="expression" dxfId="92" priority="72">
      <formula>AND(A194="",SUM(O194:O196)&gt;0)</formula>
    </cfRule>
  </conditionalFormatting>
  <conditionalFormatting sqref="A194:A196">
    <cfRule type="expression" dxfId="91" priority="71">
      <formula>AND($A194="",SUM($D194:$P196)&lt;&gt;0)</formula>
    </cfRule>
  </conditionalFormatting>
  <conditionalFormatting sqref="A197:A199">
    <cfRule type="expression" dxfId="90" priority="70">
      <formula>AND(A197="",SUM(O197:O199)&gt;0)</formula>
    </cfRule>
  </conditionalFormatting>
  <conditionalFormatting sqref="A197:A199">
    <cfRule type="expression" dxfId="89" priority="69">
      <formula>AND($A197="",SUM($D197:$P199)&lt;&gt;0)</formula>
    </cfRule>
  </conditionalFormatting>
  <conditionalFormatting sqref="A200:A202">
    <cfRule type="expression" dxfId="88" priority="68">
      <formula>AND(A200="",SUM(O200:O202)&gt;0)</formula>
    </cfRule>
  </conditionalFormatting>
  <conditionalFormatting sqref="A200:A202">
    <cfRule type="expression" dxfId="87" priority="67">
      <formula>AND($A200="",SUM($D200:$P202)&lt;&gt;0)</formula>
    </cfRule>
  </conditionalFormatting>
  <conditionalFormatting sqref="A203:A205">
    <cfRule type="expression" dxfId="86" priority="66">
      <formula>AND(A203="",SUM(O203:O205)&gt;0)</formula>
    </cfRule>
  </conditionalFormatting>
  <conditionalFormatting sqref="A203:A205">
    <cfRule type="expression" dxfId="85" priority="65">
      <formula>AND($A203="",SUM($D203:$P205)&lt;&gt;0)</formula>
    </cfRule>
  </conditionalFormatting>
  <conditionalFormatting sqref="A206:A208">
    <cfRule type="expression" dxfId="84" priority="64">
      <formula>AND(A206="",SUM(O206:O208)&gt;0)</formula>
    </cfRule>
  </conditionalFormatting>
  <conditionalFormatting sqref="A206:A208">
    <cfRule type="expression" dxfId="83" priority="63">
      <formula>AND($A206="",SUM($D206:$P208)&lt;&gt;0)</formula>
    </cfRule>
  </conditionalFormatting>
  <conditionalFormatting sqref="A209:A211">
    <cfRule type="expression" dxfId="82" priority="62">
      <formula>AND(A209="",SUM(O209:O211)&gt;0)</formula>
    </cfRule>
  </conditionalFormatting>
  <conditionalFormatting sqref="A209:A211">
    <cfRule type="expression" dxfId="81" priority="61">
      <formula>AND($A209="",SUM($D209:$P211)&lt;&gt;0)</formula>
    </cfRule>
  </conditionalFormatting>
  <conditionalFormatting sqref="A212:A214">
    <cfRule type="expression" dxfId="80" priority="60">
      <formula>AND(A212="",SUM(O212:O214)&gt;0)</formula>
    </cfRule>
  </conditionalFormatting>
  <conditionalFormatting sqref="A212:A214">
    <cfRule type="expression" dxfId="79" priority="59">
      <formula>AND($A212="",SUM($D212:$P214)&lt;&gt;0)</formula>
    </cfRule>
  </conditionalFormatting>
  <conditionalFormatting sqref="A215:A217">
    <cfRule type="expression" dxfId="78" priority="58">
      <formula>AND(A215="",SUM(O215:O217)&gt;0)</formula>
    </cfRule>
  </conditionalFormatting>
  <conditionalFormatting sqref="A215:A217">
    <cfRule type="expression" dxfId="77" priority="57">
      <formula>AND($A215="",SUM($D215:$P217)&lt;&gt;0)</formula>
    </cfRule>
  </conditionalFormatting>
  <conditionalFormatting sqref="A218:A220">
    <cfRule type="expression" dxfId="76" priority="56">
      <formula>AND(A218="",SUM(O218:O220)&gt;0)</formula>
    </cfRule>
  </conditionalFormatting>
  <conditionalFormatting sqref="A218:A220">
    <cfRule type="expression" dxfId="75" priority="55">
      <formula>AND($A218="",SUM($D218:$P220)&lt;&gt;0)</formula>
    </cfRule>
  </conditionalFormatting>
  <conditionalFormatting sqref="A221:A223">
    <cfRule type="expression" dxfId="74" priority="54">
      <formula>AND(A221="",SUM(O221:O223)&gt;0)</formula>
    </cfRule>
  </conditionalFormatting>
  <conditionalFormatting sqref="A221:A223">
    <cfRule type="expression" dxfId="73" priority="53">
      <formula>AND($A221="",SUM($D221:$P223)&lt;&gt;0)</formula>
    </cfRule>
  </conditionalFormatting>
  <conditionalFormatting sqref="A224:A226">
    <cfRule type="expression" dxfId="72" priority="52">
      <formula>AND(A224="",SUM(O224:O226)&gt;0)</formula>
    </cfRule>
  </conditionalFormatting>
  <conditionalFormatting sqref="A224:A226">
    <cfRule type="expression" dxfId="71" priority="51">
      <formula>AND($A224="",SUM($D224:$P226)&lt;&gt;0)</formula>
    </cfRule>
  </conditionalFormatting>
  <conditionalFormatting sqref="A227:A229">
    <cfRule type="expression" dxfId="70" priority="50">
      <formula>AND(A227="",SUM(O227:O229)&gt;0)</formula>
    </cfRule>
  </conditionalFormatting>
  <conditionalFormatting sqref="A227:A229">
    <cfRule type="expression" dxfId="69" priority="49">
      <formula>AND($A227="",SUM($D227:$P229)&lt;&gt;0)</formula>
    </cfRule>
  </conditionalFormatting>
  <conditionalFormatting sqref="A230:A232">
    <cfRule type="expression" dxfId="68" priority="48">
      <formula>AND(A230="",SUM(O230:O232)&gt;0)</formula>
    </cfRule>
  </conditionalFormatting>
  <conditionalFormatting sqref="A230:A232">
    <cfRule type="expression" dxfId="67" priority="47">
      <formula>AND($A230="",SUM($D230:$P232)&lt;&gt;0)</formula>
    </cfRule>
  </conditionalFormatting>
  <conditionalFormatting sqref="A233:A235">
    <cfRule type="expression" dxfId="66" priority="46">
      <formula>AND(A233="",SUM(O233:O235)&gt;0)</formula>
    </cfRule>
  </conditionalFormatting>
  <conditionalFormatting sqref="A233:A235">
    <cfRule type="expression" dxfId="65" priority="45">
      <formula>AND($A233="",SUM($D233:$P235)&lt;&gt;0)</formula>
    </cfRule>
  </conditionalFormatting>
  <conditionalFormatting sqref="A236:A238">
    <cfRule type="expression" dxfId="64" priority="44">
      <formula>AND(A236="",SUM(O236:O238)&gt;0)</formula>
    </cfRule>
  </conditionalFormatting>
  <conditionalFormatting sqref="A236:A238">
    <cfRule type="expression" dxfId="63" priority="43">
      <formula>AND($A236="",SUM($D236:$P238)&lt;&gt;0)</formula>
    </cfRule>
  </conditionalFormatting>
  <conditionalFormatting sqref="A239:A241">
    <cfRule type="expression" dxfId="62" priority="42">
      <formula>AND(A239="",SUM(O239:O241)&gt;0)</formula>
    </cfRule>
  </conditionalFormatting>
  <conditionalFormatting sqref="A239:A241">
    <cfRule type="expression" dxfId="61" priority="41">
      <formula>AND($A239="",SUM($D239:$P241)&lt;&gt;0)</formula>
    </cfRule>
  </conditionalFormatting>
  <conditionalFormatting sqref="A242:A244">
    <cfRule type="expression" dxfId="60" priority="40">
      <formula>AND(A242="",SUM(O242:O244)&gt;0)</formula>
    </cfRule>
  </conditionalFormatting>
  <conditionalFormatting sqref="A242:A244">
    <cfRule type="expression" dxfId="59" priority="39">
      <formula>AND($A242="",SUM($D242:$P244)&lt;&gt;0)</formula>
    </cfRule>
  </conditionalFormatting>
  <conditionalFormatting sqref="A245:A247">
    <cfRule type="expression" dxfId="58" priority="38">
      <formula>AND(A245="",SUM(O245:O247)&gt;0)</formula>
    </cfRule>
  </conditionalFormatting>
  <conditionalFormatting sqref="A245:A247">
    <cfRule type="expression" dxfId="57" priority="37">
      <formula>AND($A245="",SUM($D245:$P247)&lt;&gt;0)</formula>
    </cfRule>
  </conditionalFormatting>
  <conditionalFormatting sqref="A248:A250">
    <cfRule type="expression" dxfId="56" priority="36">
      <formula>AND(A248="",SUM(O248:O250)&gt;0)</formula>
    </cfRule>
  </conditionalFormatting>
  <conditionalFormatting sqref="A248:A250">
    <cfRule type="expression" dxfId="55" priority="35">
      <formula>AND($A248="",SUM($D248:$P250)&lt;&gt;0)</formula>
    </cfRule>
  </conditionalFormatting>
  <conditionalFormatting sqref="A251:A253">
    <cfRule type="expression" dxfId="54" priority="34">
      <formula>AND(A251="",SUM(O251:O253)&gt;0)</formula>
    </cfRule>
  </conditionalFormatting>
  <conditionalFormatting sqref="A251:A253">
    <cfRule type="expression" dxfId="53" priority="33">
      <formula>AND($A251="",SUM($D251:$P253)&lt;&gt;0)</formula>
    </cfRule>
  </conditionalFormatting>
  <conditionalFormatting sqref="A254:A256">
    <cfRule type="expression" dxfId="52" priority="32">
      <formula>AND(A254="",SUM(O254:O256)&gt;0)</formula>
    </cfRule>
  </conditionalFormatting>
  <conditionalFormatting sqref="A254:A256">
    <cfRule type="expression" dxfId="51" priority="31">
      <formula>AND($A254="",SUM($D254:$P256)&lt;&gt;0)</formula>
    </cfRule>
  </conditionalFormatting>
  <conditionalFormatting sqref="A257:A259">
    <cfRule type="expression" dxfId="50" priority="30">
      <formula>AND(A257="",SUM(O257:O259)&gt;0)</formula>
    </cfRule>
  </conditionalFormatting>
  <conditionalFormatting sqref="A257:A259">
    <cfRule type="expression" dxfId="49" priority="29">
      <formula>AND($A257="",SUM($D257:$P259)&lt;&gt;0)</formula>
    </cfRule>
  </conditionalFormatting>
  <conditionalFormatting sqref="A260:A262">
    <cfRule type="expression" dxfId="48" priority="28">
      <formula>AND(A260="",SUM(O260:O262)&gt;0)</formula>
    </cfRule>
  </conditionalFormatting>
  <conditionalFormatting sqref="A260:A262">
    <cfRule type="expression" dxfId="47" priority="27">
      <formula>AND($A260="",SUM($D260:$P262)&lt;&gt;0)</formula>
    </cfRule>
  </conditionalFormatting>
  <conditionalFormatting sqref="A263:A265">
    <cfRule type="expression" dxfId="46" priority="26">
      <formula>AND(A263="",SUM(O263:O265)&gt;0)</formula>
    </cfRule>
  </conditionalFormatting>
  <conditionalFormatting sqref="A263:A265">
    <cfRule type="expression" dxfId="45" priority="25">
      <formula>AND($A263="",SUM($D263:$P265)&lt;&gt;0)</formula>
    </cfRule>
  </conditionalFormatting>
  <conditionalFormatting sqref="A266:A268">
    <cfRule type="expression" dxfId="44" priority="24">
      <formula>AND(A266="",SUM(O266:O268)&gt;0)</formula>
    </cfRule>
  </conditionalFormatting>
  <conditionalFormatting sqref="A266:A268">
    <cfRule type="expression" dxfId="43" priority="23">
      <formula>AND($A266="",SUM($D266:$P268)&lt;&gt;0)</formula>
    </cfRule>
  </conditionalFormatting>
  <conditionalFormatting sqref="A269:A271">
    <cfRule type="expression" dxfId="42" priority="22">
      <formula>AND(A269="",SUM(O269:O271)&gt;0)</formula>
    </cfRule>
  </conditionalFormatting>
  <conditionalFormatting sqref="A269:A271">
    <cfRule type="expression" dxfId="41" priority="21">
      <formula>AND($A269="",SUM($D269:$P271)&lt;&gt;0)</formula>
    </cfRule>
  </conditionalFormatting>
  <conditionalFormatting sqref="A272:A274">
    <cfRule type="expression" dxfId="40" priority="20">
      <formula>AND(A272="",SUM(O272:O274)&gt;0)</formula>
    </cfRule>
  </conditionalFormatting>
  <conditionalFormatting sqref="A272:A274">
    <cfRule type="expression" dxfId="39" priority="19">
      <formula>AND($A272="",SUM($D272:$P274)&lt;&gt;0)</formula>
    </cfRule>
  </conditionalFormatting>
  <conditionalFormatting sqref="A275:A277">
    <cfRule type="expression" dxfId="38" priority="18">
      <formula>AND(A275="",SUM(O275:O277)&gt;0)</formula>
    </cfRule>
  </conditionalFormatting>
  <conditionalFormatting sqref="A275:A277">
    <cfRule type="expression" dxfId="37" priority="17">
      <formula>AND($A275="",SUM($D275:$P277)&lt;&gt;0)</formula>
    </cfRule>
  </conditionalFormatting>
  <conditionalFormatting sqref="A278:A280">
    <cfRule type="expression" dxfId="36" priority="16">
      <formula>AND(A278="",SUM(O278:O280)&gt;0)</formula>
    </cfRule>
  </conditionalFormatting>
  <conditionalFormatting sqref="A278:A280">
    <cfRule type="expression" dxfId="35" priority="15">
      <formula>AND($A278="",SUM($D278:$P280)&lt;&gt;0)</formula>
    </cfRule>
  </conditionalFormatting>
  <conditionalFormatting sqref="A281:A283">
    <cfRule type="expression" dxfId="34" priority="14">
      <formula>AND(A281="",SUM(O281:O283)&gt;0)</formula>
    </cfRule>
  </conditionalFormatting>
  <conditionalFormatting sqref="A281:A283">
    <cfRule type="expression" dxfId="33" priority="13">
      <formula>AND($A281="",SUM($D281:$P283)&lt;&gt;0)</formula>
    </cfRule>
  </conditionalFormatting>
  <conditionalFormatting sqref="A284:A286">
    <cfRule type="expression" dxfId="32" priority="12">
      <formula>AND(A284="",SUM(O284:O286)&gt;0)</formula>
    </cfRule>
  </conditionalFormatting>
  <conditionalFormatting sqref="A284:A286">
    <cfRule type="expression" dxfId="31" priority="11">
      <formula>AND($A284="",SUM($D284:$P286)&lt;&gt;0)</formula>
    </cfRule>
  </conditionalFormatting>
  <conditionalFormatting sqref="A287:A289">
    <cfRule type="expression" dxfId="30" priority="10">
      <formula>AND(A287="",SUM(O287:O289)&gt;0)</formula>
    </cfRule>
  </conditionalFormatting>
  <conditionalFormatting sqref="A287:A289">
    <cfRule type="expression" dxfId="29" priority="9">
      <formula>AND($A287="",SUM($D287:$P289)&lt;&gt;0)</formula>
    </cfRule>
  </conditionalFormatting>
  <conditionalFormatting sqref="A290:A292">
    <cfRule type="expression" dxfId="28" priority="8">
      <formula>AND(A290="",SUM(O290:O292)&gt;0)</formula>
    </cfRule>
  </conditionalFormatting>
  <conditionalFormatting sqref="A290:A292">
    <cfRule type="expression" dxfId="27" priority="7">
      <formula>AND($A290="",SUM($D290:$P292)&lt;&gt;0)</formula>
    </cfRule>
  </conditionalFormatting>
  <conditionalFormatting sqref="A293:A295">
    <cfRule type="expression" dxfId="26" priority="6">
      <formula>AND(A293="",SUM(O293:O295)&gt;0)</formula>
    </cfRule>
  </conditionalFormatting>
  <conditionalFormatting sqref="A293:A295">
    <cfRule type="expression" dxfId="25" priority="5">
      <formula>AND($A293="",SUM($D293:$P295)&lt;&gt;0)</formula>
    </cfRule>
  </conditionalFormatting>
  <conditionalFormatting sqref="A296:A298">
    <cfRule type="expression" dxfId="24" priority="4">
      <formula>AND(A296="",SUM(O296:O298)&gt;0)</formula>
    </cfRule>
  </conditionalFormatting>
  <conditionalFormatting sqref="A296:A298">
    <cfRule type="expression" dxfId="23" priority="3">
      <formula>AND($A296="",SUM($D296:$P298)&lt;&gt;0)</formula>
    </cfRule>
  </conditionalFormatting>
  <conditionalFormatting sqref="A299:A301">
    <cfRule type="expression" dxfId="22" priority="2">
      <formula>AND(A299="",SUM(O299:O301)&gt;0)</formula>
    </cfRule>
  </conditionalFormatting>
  <conditionalFormatting sqref="A299:A301">
    <cfRule type="expression" dxfId="21" priority="1">
      <formula>AND($A299="",SUM($D299:$P301)&lt;&gt;0)</formula>
    </cfRule>
  </conditionalFormatting>
  <dataValidations count="1">
    <dataValidation allowBlank="1" showErrorMessage="1" sqref="B13 B11 C11:C18" xr:uid="{00000000-0002-0000-0400-000000000000}"/>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400-000001000000}">
          <x14:formula1>
            <xm:f>L!$M$10:$M$120</xm:f>
          </x14:formula1>
          <xm:sqref>A29:A301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sheetPr>
  <dimension ref="A1:I72"/>
  <sheetViews>
    <sheetView showGridLines="0" showOutlineSymbols="0" zoomScaleNormal="100" workbookViewId="0">
      <pane xSplit="3" ySplit="10" topLeftCell="D11" activePane="bottomRight" state="frozen"/>
      <selection activeCell="A2" sqref="A2"/>
      <selection pane="topRight" activeCell="A2" sqref="A2"/>
      <selection pane="bottomLeft" activeCell="A2" sqref="A2"/>
      <selection pane="bottomRight"/>
    </sheetView>
  </sheetViews>
  <sheetFormatPr baseColWidth="10" defaultColWidth="10.7109375" defaultRowHeight="14.25" x14ac:dyDescent="0.2"/>
  <cols>
    <col min="1" max="1" width="25.7109375" style="39" customWidth="1"/>
    <col min="2" max="2" width="14.7109375" style="39" customWidth="1"/>
    <col min="3" max="3" width="38.7109375" style="39" customWidth="1"/>
    <col min="4" max="9" width="15.7109375" style="39" customWidth="1"/>
    <col min="10" max="16384" width="10.7109375" style="39"/>
  </cols>
  <sheetData>
    <row r="1" spans="1:9" s="37" customFormat="1" ht="15.75" customHeight="1" x14ac:dyDescent="0.2">
      <c r="A1" s="60"/>
      <c r="B1" s="133"/>
      <c r="C1" s="46"/>
      <c r="D1" s="36"/>
      <c r="E1" s="36"/>
      <c r="F1" s="36"/>
      <c r="G1" s="36"/>
      <c r="H1" s="36"/>
      <c r="I1" s="36"/>
    </row>
    <row r="2" spans="1:9" s="37" customFormat="1" ht="15.75" customHeight="1" x14ac:dyDescent="0.2">
      <c r="A2" s="132"/>
      <c r="B2" s="34"/>
      <c r="C2" s="36"/>
      <c r="D2" s="36"/>
      <c r="E2" s="36"/>
      <c r="F2" s="36"/>
      <c r="G2" s="36"/>
      <c r="H2" s="36"/>
      <c r="I2" s="36"/>
    </row>
    <row r="3" spans="1:9" s="37" customFormat="1" ht="15.75" customHeight="1" x14ac:dyDescent="0.2">
      <c r="A3" s="60"/>
      <c r="B3" s="34"/>
      <c r="C3" s="36"/>
      <c r="F3" s="36"/>
      <c r="G3" s="36"/>
      <c r="H3" s="36"/>
    </row>
    <row r="4" spans="1:9" s="37" customFormat="1" ht="15.75" customHeight="1" x14ac:dyDescent="0.2">
      <c r="A4" s="244" t="s">
        <v>0</v>
      </c>
      <c r="F4" s="47"/>
      <c r="G4" s="47"/>
      <c r="H4" s="38"/>
    </row>
    <row r="5" spans="1:9" s="37" customFormat="1" ht="15.75" customHeight="1" x14ac:dyDescent="0.2">
      <c r="A5" s="176" t="str">
        <f>"Monatserhebung "&amp;U!$A$11&amp;" "&amp;U!$B$12</f>
        <v>Monatserhebung Netzbetreiber Erdgas 2021</v>
      </c>
      <c r="B5" s="177"/>
      <c r="C5" s="177"/>
      <c r="D5" s="178"/>
      <c r="F5" s="47"/>
      <c r="G5" s="47"/>
    </row>
    <row r="6" spans="1:9" s="37" customFormat="1" ht="15.75" x14ac:dyDescent="0.2">
      <c r="A6" s="64" t="s">
        <v>8</v>
      </c>
      <c r="B6" s="154" t="str">
        <f>IF(U!$B$13&lt;&gt;"",U!$B$13,"")</f>
        <v/>
      </c>
      <c r="C6" s="177"/>
      <c r="D6" s="178"/>
      <c r="H6" s="47"/>
    </row>
    <row r="7" spans="1:9" s="46" customFormat="1" ht="24.75" customHeight="1" x14ac:dyDescent="0.2">
      <c r="A7" s="310" t="s">
        <v>156</v>
      </c>
      <c r="B7" s="317"/>
      <c r="C7" s="318"/>
      <c r="D7" s="382" t="s">
        <v>200</v>
      </c>
      <c r="E7" s="379" t="s">
        <v>190</v>
      </c>
      <c r="F7" s="380"/>
      <c r="G7" s="380"/>
      <c r="H7" s="380"/>
      <c r="I7" s="381"/>
    </row>
    <row r="8" spans="1:9" ht="14.25" customHeight="1" x14ac:dyDescent="0.2">
      <c r="A8" s="365" t="s">
        <v>121</v>
      </c>
      <c r="B8" s="373" t="s">
        <v>239</v>
      </c>
      <c r="C8" s="374"/>
      <c r="D8" s="383"/>
      <c r="E8" s="143" t="s">
        <v>193</v>
      </c>
      <c r="F8" s="379" t="s">
        <v>191</v>
      </c>
      <c r="G8" s="380"/>
      <c r="H8" s="381"/>
      <c r="I8" s="382" t="s">
        <v>155</v>
      </c>
    </row>
    <row r="9" spans="1:9" s="37" customFormat="1" ht="25.5" x14ac:dyDescent="0.2">
      <c r="A9" s="366"/>
      <c r="B9" s="375"/>
      <c r="C9" s="376"/>
      <c r="D9" s="384"/>
      <c r="E9" s="173" t="s">
        <v>194</v>
      </c>
      <c r="F9" s="142" t="s">
        <v>192</v>
      </c>
      <c r="G9" s="175" t="s">
        <v>238</v>
      </c>
      <c r="H9" s="175" t="s">
        <v>238</v>
      </c>
      <c r="I9" s="385"/>
    </row>
    <row r="10" spans="1:9" s="37" customFormat="1" ht="12.75" x14ac:dyDescent="0.2">
      <c r="A10" s="367"/>
      <c r="B10" s="377"/>
      <c r="C10" s="378"/>
      <c r="D10" s="70" t="s">
        <v>122</v>
      </c>
      <c r="E10" s="70" t="s">
        <v>122</v>
      </c>
      <c r="F10" s="70" t="s">
        <v>122</v>
      </c>
      <c r="G10" s="70" t="s">
        <v>122</v>
      </c>
      <c r="H10" s="70" t="s">
        <v>122</v>
      </c>
      <c r="I10" s="70" t="s">
        <v>122</v>
      </c>
    </row>
    <row r="11" spans="1:9" ht="14.25" customHeight="1" x14ac:dyDescent="0.2">
      <c r="A11" s="365" t="s">
        <v>123</v>
      </c>
      <c r="B11" s="368" t="s">
        <v>99</v>
      </c>
      <c r="C11" s="115" t="s">
        <v>58</v>
      </c>
      <c r="D11" s="124"/>
      <c r="E11" s="124"/>
      <c r="F11" s="124"/>
      <c r="G11" s="124"/>
      <c r="H11" s="124"/>
      <c r="I11" s="124"/>
    </row>
    <row r="12" spans="1:9" x14ac:dyDescent="0.2">
      <c r="A12" s="366"/>
      <c r="B12" s="369"/>
      <c r="C12" s="118" t="s">
        <v>103</v>
      </c>
      <c r="D12" s="125"/>
      <c r="E12" s="125"/>
      <c r="F12" s="125"/>
      <c r="G12" s="125"/>
      <c r="H12" s="125"/>
      <c r="I12" s="125"/>
    </row>
    <row r="13" spans="1:9" x14ac:dyDescent="0.2">
      <c r="A13" s="366"/>
      <c r="B13" s="369"/>
      <c r="C13" s="121" t="s">
        <v>59</v>
      </c>
      <c r="D13" s="126"/>
      <c r="E13" s="126"/>
      <c r="F13" s="126"/>
      <c r="G13" s="126"/>
      <c r="H13" s="126"/>
      <c r="I13" s="126"/>
    </row>
    <row r="14" spans="1:9" x14ac:dyDescent="0.2">
      <c r="A14" s="366"/>
      <c r="B14" s="369"/>
      <c r="C14" s="66" t="s">
        <v>57</v>
      </c>
      <c r="D14" s="127"/>
      <c r="E14" s="127"/>
      <c r="F14" s="127"/>
      <c r="G14" s="127"/>
      <c r="H14" s="127"/>
      <c r="I14" s="127"/>
    </row>
    <row r="15" spans="1:9" ht="14.25" customHeight="1" x14ac:dyDescent="0.2">
      <c r="A15" s="366"/>
      <c r="B15" s="368" t="s">
        <v>100</v>
      </c>
      <c r="C15" s="115" t="s">
        <v>47</v>
      </c>
      <c r="D15" s="124"/>
      <c r="E15" s="124"/>
      <c r="F15" s="124"/>
      <c r="G15" s="124"/>
      <c r="H15" s="124"/>
      <c r="I15" s="124"/>
    </row>
    <row r="16" spans="1:9" x14ac:dyDescent="0.2">
      <c r="A16" s="366"/>
      <c r="B16" s="366"/>
      <c r="C16" s="118" t="s">
        <v>104</v>
      </c>
      <c r="D16" s="125"/>
      <c r="E16" s="125"/>
      <c r="F16" s="125"/>
      <c r="G16" s="125"/>
      <c r="H16" s="125"/>
      <c r="I16" s="125"/>
    </row>
    <row r="17" spans="1:9" x14ac:dyDescent="0.2">
      <c r="A17" s="366"/>
      <c r="B17" s="366"/>
      <c r="C17" s="118" t="s">
        <v>105</v>
      </c>
      <c r="D17" s="125"/>
      <c r="E17" s="125"/>
      <c r="F17" s="125"/>
      <c r="G17" s="125"/>
      <c r="H17" s="125"/>
      <c r="I17" s="125"/>
    </row>
    <row r="18" spans="1:9" x14ac:dyDescent="0.2">
      <c r="A18" s="366"/>
      <c r="B18" s="366"/>
      <c r="C18" s="118" t="s">
        <v>106</v>
      </c>
      <c r="D18" s="125"/>
      <c r="E18" s="125"/>
      <c r="F18" s="125"/>
      <c r="G18" s="125"/>
      <c r="H18" s="125"/>
      <c r="I18" s="125"/>
    </row>
    <row r="19" spans="1:9" x14ac:dyDescent="0.2">
      <c r="A19" s="366"/>
      <c r="B19" s="366"/>
      <c r="C19" s="118" t="s">
        <v>107</v>
      </c>
      <c r="D19" s="125"/>
      <c r="E19" s="125"/>
      <c r="F19" s="125"/>
      <c r="G19" s="125"/>
      <c r="H19" s="125"/>
      <c r="I19" s="125"/>
    </row>
    <row r="20" spans="1:9" x14ac:dyDescent="0.2">
      <c r="A20" s="366"/>
      <c r="B20" s="366"/>
      <c r="C20" s="118" t="s">
        <v>108</v>
      </c>
      <c r="D20" s="125"/>
      <c r="E20" s="125"/>
      <c r="F20" s="125"/>
      <c r="G20" s="125"/>
      <c r="H20" s="125"/>
      <c r="I20" s="125"/>
    </row>
    <row r="21" spans="1:9" x14ac:dyDescent="0.2">
      <c r="A21" s="366"/>
      <c r="B21" s="366"/>
      <c r="C21" s="66" t="s">
        <v>434</v>
      </c>
      <c r="D21" s="127"/>
      <c r="E21" s="127"/>
      <c r="F21" s="127"/>
      <c r="G21" s="127"/>
      <c r="H21" s="127"/>
      <c r="I21" s="127"/>
    </row>
    <row r="22" spans="1:9" x14ac:dyDescent="0.2">
      <c r="A22" s="366"/>
      <c r="B22" s="366"/>
      <c r="C22" s="121" t="s">
        <v>435</v>
      </c>
      <c r="D22" s="126"/>
      <c r="E22" s="126"/>
      <c r="F22" s="126"/>
      <c r="G22" s="126"/>
      <c r="H22" s="126"/>
      <c r="I22" s="126"/>
    </row>
    <row r="23" spans="1:9" x14ac:dyDescent="0.2">
      <c r="A23" s="366"/>
      <c r="B23" s="367"/>
      <c r="C23" s="67" t="s">
        <v>57</v>
      </c>
      <c r="D23" s="127"/>
      <c r="E23" s="127"/>
      <c r="F23" s="127"/>
      <c r="G23" s="127"/>
      <c r="H23" s="127"/>
      <c r="I23" s="127"/>
    </row>
    <row r="24" spans="1:9" ht="14.25" customHeight="1" x14ac:dyDescent="0.2">
      <c r="A24" s="366"/>
      <c r="B24" s="368" t="s">
        <v>237</v>
      </c>
      <c r="C24" s="115" t="s">
        <v>105</v>
      </c>
      <c r="D24" s="124"/>
      <c r="E24" s="124"/>
      <c r="F24" s="124"/>
      <c r="G24" s="124"/>
      <c r="H24" s="124"/>
      <c r="I24" s="124"/>
    </row>
    <row r="25" spans="1:9" x14ac:dyDescent="0.2">
      <c r="A25" s="366"/>
      <c r="B25" s="366"/>
      <c r="C25" s="118" t="s">
        <v>106</v>
      </c>
      <c r="D25" s="125"/>
      <c r="E25" s="125"/>
      <c r="F25" s="125"/>
      <c r="G25" s="125"/>
      <c r="H25" s="125"/>
      <c r="I25" s="125"/>
    </row>
    <row r="26" spans="1:9" x14ac:dyDescent="0.2">
      <c r="A26" s="366"/>
      <c r="B26" s="366"/>
      <c r="C26" s="118" t="s">
        <v>107</v>
      </c>
      <c r="D26" s="125"/>
      <c r="E26" s="125"/>
      <c r="F26" s="125"/>
      <c r="G26" s="125"/>
      <c r="H26" s="125"/>
      <c r="I26" s="125"/>
    </row>
    <row r="27" spans="1:9" x14ac:dyDescent="0.2">
      <c r="A27" s="366"/>
      <c r="B27" s="366"/>
      <c r="C27" s="118" t="s">
        <v>108</v>
      </c>
      <c r="D27" s="125"/>
      <c r="E27" s="125"/>
      <c r="F27" s="125"/>
      <c r="G27" s="125"/>
      <c r="H27" s="125"/>
      <c r="I27" s="125"/>
    </row>
    <row r="28" spans="1:9" x14ac:dyDescent="0.2">
      <c r="A28" s="366"/>
      <c r="B28" s="366"/>
      <c r="C28" s="66" t="s">
        <v>434</v>
      </c>
      <c r="D28" s="127"/>
      <c r="E28" s="127"/>
      <c r="F28" s="127"/>
      <c r="G28" s="127"/>
      <c r="H28" s="127"/>
      <c r="I28" s="127"/>
    </row>
    <row r="29" spans="1:9" ht="14.25" customHeight="1" x14ac:dyDescent="0.2">
      <c r="A29" s="366"/>
      <c r="B29" s="366"/>
      <c r="C29" s="121" t="s">
        <v>435</v>
      </c>
      <c r="D29" s="126"/>
      <c r="E29" s="126"/>
      <c r="F29" s="126"/>
      <c r="G29" s="126"/>
      <c r="H29" s="126"/>
      <c r="I29" s="126"/>
    </row>
    <row r="30" spans="1:9" x14ac:dyDescent="0.2">
      <c r="A30" s="367"/>
      <c r="B30" s="367"/>
      <c r="C30" s="66" t="s">
        <v>57</v>
      </c>
      <c r="D30" s="127"/>
      <c r="E30" s="127"/>
      <c r="F30" s="127"/>
      <c r="G30" s="127"/>
      <c r="H30" s="127"/>
      <c r="I30" s="127"/>
    </row>
    <row r="31" spans="1:9" x14ac:dyDescent="0.2">
      <c r="A31" s="365" t="s">
        <v>124</v>
      </c>
      <c r="B31" s="368" t="s">
        <v>99</v>
      </c>
      <c r="C31" s="115" t="s">
        <v>58</v>
      </c>
      <c r="D31" s="124"/>
      <c r="E31" s="124"/>
      <c r="F31" s="124"/>
      <c r="G31" s="124"/>
      <c r="H31" s="124"/>
      <c r="I31" s="124"/>
    </row>
    <row r="32" spans="1:9" x14ac:dyDescent="0.2">
      <c r="A32" s="372"/>
      <c r="B32" s="369"/>
      <c r="C32" s="118" t="s">
        <v>103</v>
      </c>
      <c r="D32" s="125"/>
      <c r="E32" s="125"/>
      <c r="F32" s="125"/>
      <c r="G32" s="125"/>
      <c r="H32" s="125"/>
      <c r="I32" s="125"/>
    </row>
    <row r="33" spans="1:9" x14ac:dyDescent="0.2">
      <c r="A33" s="372"/>
      <c r="B33" s="369"/>
      <c r="C33" s="121" t="s">
        <v>59</v>
      </c>
      <c r="D33" s="126"/>
      <c r="E33" s="126"/>
      <c r="F33" s="126"/>
      <c r="G33" s="126"/>
      <c r="H33" s="126"/>
      <c r="I33" s="126"/>
    </row>
    <row r="34" spans="1:9" x14ac:dyDescent="0.2">
      <c r="A34" s="372"/>
      <c r="B34" s="369"/>
      <c r="C34" s="66" t="s">
        <v>57</v>
      </c>
      <c r="D34" s="127"/>
      <c r="E34" s="127"/>
      <c r="F34" s="127"/>
      <c r="G34" s="127"/>
      <c r="H34" s="127"/>
      <c r="I34" s="127"/>
    </row>
    <row r="35" spans="1:9" x14ac:dyDescent="0.2">
      <c r="A35" s="372"/>
      <c r="B35" s="368" t="s">
        <v>100</v>
      </c>
      <c r="C35" s="115" t="s">
        <v>47</v>
      </c>
      <c r="D35" s="124"/>
      <c r="E35" s="124"/>
      <c r="F35" s="124"/>
      <c r="G35" s="124"/>
      <c r="H35" s="124"/>
      <c r="I35" s="124"/>
    </row>
    <row r="36" spans="1:9" x14ac:dyDescent="0.2">
      <c r="A36" s="372"/>
      <c r="B36" s="366"/>
      <c r="C36" s="118" t="s">
        <v>104</v>
      </c>
      <c r="D36" s="125"/>
      <c r="E36" s="125"/>
      <c r="F36" s="125"/>
      <c r="G36" s="125"/>
      <c r="H36" s="125"/>
      <c r="I36" s="125"/>
    </row>
    <row r="37" spans="1:9" x14ac:dyDescent="0.2">
      <c r="A37" s="372"/>
      <c r="B37" s="366"/>
      <c r="C37" s="118" t="s">
        <v>105</v>
      </c>
      <c r="D37" s="125"/>
      <c r="E37" s="125"/>
      <c r="F37" s="125"/>
      <c r="G37" s="125"/>
      <c r="H37" s="125"/>
      <c r="I37" s="125"/>
    </row>
    <row r="38" spans="1:9" x14ac:dyDescent="0.2">
      <c r="A38" s="372"/>
      <c r="B38" s="366"/>
      <c r="C38" s="118" t="s">
        <v>106</v>
      </c>
      <c r="D38" s="125"/>
      <c r="E38" s="125"/>
      <c r="F38" s="125"/>
      <c r="G38" s="125"/>
      <c r="H38" s="125"/>
      <c r="I38" s="125"/>
    </row>
    <row r="39" spans="1:9" x14ac:dyDescent="0.2">
      <c r="A39" s="372"/>
      <c r="B39" s="366"/>
      <c r="C39" s="118" t="s">
        <v>107</v>
      </c>
      <c r="D39" s="125"/>
      <c r="E39" s="125"/>
      <c r="F39" s="125"/>
      <c r="G39" s="125"/>
      <c r="H39" s="125"/>
      <c r="I39" s="125"/>
    </row>
    <row r="40" spans="1:9" x14ac:dyDescent="0.2">
      <c r="A40" s="372"/>
      <c r="B40" s="366"/>
      <c r="C40" s="118" t="s">
        <v>108</v>
      </c>
      <c r="D40" s="125"/>
      <c r="E40" s="125"/>
      <c r="F40" s="125"/>
      <c r="G40" s="125"/>
      <c r="H40" s="125"/>
      <c r="I40" s="125"/>
    </row>
    <row r="41" spans="1:9" x14ac:dyDescent="0.2">
      <c r="A41" s="372"/>
      <c r="B41" s="366"/>
      <c r="C41" s="66" t="s">
        <v>434</v>
      </c>
      <c r="D41" s="127"/>
      <c r="E41" s="127"/>
      <c r="F41" s="127"/>
      <c r="G41" s="127"/>
      <c r="H41" s="127"/>
      <c r="I41" s="127"/>
    </row>
    <row r="42" spans="1:9" x14ac:dyDescent="0.2">
      <c r="A42" s="372"/>
      <c r="B42" s="366"/>
      <c r="C42" s="121" t="s">
        <v>435</v>
      </c>
      <c r="D42" s="126"/>
      <c r="E42" s="126"/>
      <c r="F42" s="126"/>
      <c r="G42" s="126"/>
      <c r="H42" s="126"/>
      <c r="I42" s="126"/>
    </row>
    <row r="43" spans="1:9" x14ac:dyDescent="0.2">
      <c r="A43" s="372"/>
      <c r="B43" s="367"/>
      <c r="C43" s="67" t="s">
        <v>57</v>
      </c>
      <c r="D43" s="127"/>
      <c r="E43" s="127"/>
      <c r="F43" s="127"/>
      <c r="G43" s="127"/>
      <c r="H43" s="127"/>
      <c r="I43" s="127"/>
    </row>
    <row r="44" spans="1:9" x14ac:dyDescent="0.2">
      <c r="A44" s="372"/>
      <c r="B44" s="368" t="s">
        <v>237</v>
      </c>
      <c r="C44" s="115" t="s">
        <v>105</v>
      </c>
      <c r="D44" s="124"/>
      <c r="E44" s="124"/>
      <c r="F44" s="124"/>
      <c r="G44" s="124"/>
      <c r="H44" s="124"/>
      <c r="I44" s="124"/>
    </row>
    <row r="45" spans="1:9" x14ac:dyDescent="0.2">
      <c r="A45" s="372"/>
      <c r="B45" s="366"/>
      <c r="C45" s="118" t="s">
        <v>106</v>
      </c>
      <c r="D45" s="125"/>
      <c r="E45" s="125"/>
      <c r="F45" s="125"/>
      <c r="G45" s="125"/>
      <c r="H45" s="125"/>
      <c r="I45" s="125"/>
    </row>
    <row r="46" spans="1:9" x14ac:dyDescent="0.2">
      <c r="A46" s="372"/>
      <c r="B46" s="366"/>
      <c r="C46" s="118" t="s">
        <v>107</v>
      </c>
      <c r="D46" s="125"/>
      <c r="E46" s="125"/>
      <c r="F46" s="125"/>
      <c r="G46" s="125"/>
      <c r="H46" s="125"/>
      <c r="I46" s="125"/>
    </row>
    <row r="47" spans="1:9" x14ac:dyDescent="0.2">
      <c r="A47" s="372"/>
      <c r="B47" s="366"/>
      <c r="C47" s="118" t="s">
        <v>108</v>
      </c>
      <c r="D47" s="125"/>
      <c r="E47" s="125"/>
      <c r="F47" s="125"/>
      <c r="G47" s="125"/>
      <c r="H47" s="125"/>
      <c r="I47" s="125"/>
    </row>
    <row r="48" spans="1:9" x14ac:dyDescent="0.2">
      <c r="A48" s="372"/>
      <c r="B48" s="366"/>
      <c r="C48" s="66" t="s">
        <v>434</v>
      </c>
      <c r="D48" s="127"/>
      <c r="E48" s="127"/>
      <c r="F48" s="127"/>
      <c r="G48" s="127"/>
      <c r="H48" s="127"/>
      <c r="I48" s="127"/>
    </row>
    <row r="49" spans="1:9" x14ac:dyDescent="0.2">
      <c r="A49" s="372"/>
      <c r="B49" s="366"/>
      <c r="C49" s="121" t="s">
        <v>435</v>
      </c>
      <c r="D49" s="126"/>
      <c r="E49" s="126"/>
      <c r="F49" s="126"/>
      <c r="G49" s="126"/>
      <c r="H49" s="126"/>
      <c r="I49" s="126"/>
    </row>
    <row r="50" spans="1:9" x14ac:dyDescent="0.2">
      <c r="A50" s="323"/>
      <c r="B50" s="367"/>
      <c r="C50" s="67" t="s">
        <v>57</v>
      </c>
      <c r="D50" s="128"/>
      <c r="E50" s="128"/>
      <c r="F50" s="128"/>
      <c r="G50" s="128"/>
      <c r="H50" s="128"/>
      <c r="I50" s="128"/>
    </row>
    <row r="52" spans="1:9" x14ac:dyDescent="0.2">
      <c r="A52" s="370" t="s">
        <v>229</v>
      </c>
      <c r="B52" s="371"/>
      <c r="C52" s="371"/>
      <c r="D52" s="174"/>
      <c r="E52" s="174"/>
    </row>
    <row r="53" spans="1:9" x14ac:dyDescent="0.2">
      <c r="A53" s="371"/>
      <c r="B53" s="371"/>
      <c r="C53" s="371"/>
      <c r="D53" s="174"/>
      <c r="E53" s="174"/>
    </row>
    <row r="54" spans="1:9" x14ac:dyDescent="0.2">
      <c r="A54" s="371"/>
      <c r="B54" s="371"/>
      <c r="C54" s="371"/>
      <c r="D54" s="174"/>
      <c r="E54" s="174"/>
    </row>
    <row r="55" spans="1:9" x14ac:dyDescent="0.2">
      <c r="A55" s="371"/>
      <c r="B55" s="371"/>
      <c r="C55" s="371"/>
      <c r="D55" s="174"/>
      <c r="E55" s="174"/>
    </row>
    <row r="56" spans="1:9" x14ac:dyDescent="0.2">
      <c r="A56" s="371"/>
      <c r="B56" s="371"/>
      <c r="C56" s="371"/>
      <c r="D56" s="174"/>
      <c r="E56" s="174"/>
    </row>
    <row r="57" spans="1:9" x14ac:dyDescent="0.2">
      <c r="A57" s="371"/>
      <c r="B57" s="371"/>
      <c r="C57" s="371"/>
      <c r="D57" s="174"/>
      <c r="E57" s="174"/>
    </row>
    <row r="58" spans="1:9" x14ac:dyDescent="0.2">
      <c r="A58" s="371"/>
      <c r="B58" s="371"/>
      <c r="C58" s="371"/>
      <c r="D58" s="174"/>
      <c r="E58" s="174"/>
    </row>
    <row r="59" spans="1:9" x14ac:dyDescent="0.2">
      <c r="A59" s="370" t="s">
        <v>240</v>
      </c>
      <c r="B59" s="371"/>
      <c r="C59" s="371"/>
    </row>
    <row r="60" spans="1:9" ht="14.25" customHeight="1" x14ac:dyDescent="0.2">
      <c r="A60" s="370" t="s">
        <v>241</v>
      </c>
      <c r="B60" s="370"/>
      <c r="C60" s="370"/>
      <c r="D60" s="174"/>
      <c r="E60" s="174"/>
    </row>
    <row r="61" spans="1:9" x14ac:dyDescent="0.2">
      <c r="A61" s="370"/>
      <c r="B61" s="370"/>
      <c r="C61" s="370"/>
      <c r="D61" s="174"/>
      <c r="E61" s="174"/>
    </row>
    <row r="62" spans="1:9" x14ac:dyDescent="0.2">
      <c r="A62" s="370"/>
      <c r="B62" s="370"/>
      <c r="C62" s="370"/>
      <c r="D62" s="174"/>
      <c r="E62" s="174"/>
    </row>
    <row r="63" spans="1:9" x14ac:dyDescent="0.2">
      <c r="A63" s="370"/>
      <c r="B63" s="370"/>
      <c r="C63" s="370"/>
      <c r="D63" s="174"/>
      <c r="E63" s="174"/>
    </row>
    <row r="64" spans="1:9" x14ac:dyDescent="0.2">
      <c r="A64" s="370"/>
      <c r="B64" s="370"/>
      <c r="C64" s="370"/>
      <c r="D64" s="174"/>
      <c r="E64" s="174"/>
    </row>
    <row r="65" spans="1:5" x14ac:dyDescent="0.2">
      <c r="A65" s="370"/>
      <c r="B65" s="370"/>
      <c r="C65" s="370"/>
      <c r="D65" s="174"/>
      <c r="E65" s="174"/>
    </row>
    <row r="66" spans="1:5" x14ac:dyDescent="0.2">
      <c r="A66" s="370"/>
      <c r="B66" s="370"/>
      <c r="C66" s="370"/>
      <c r="D66" s="174"/>
      <c r="E66" s="174"/>
    </row>
    <row r="67" spans="1:5" x14ac:dyDescent="0.2">
      <c r="A67" s="370"/>
      <c r="B67" s="370"/>
      <c r="C67" s="370"/>
      <c r="D67" s="174"/>
      <c r="E67" s="174"/>
    </row>
    <row r="68" spans="1:5" x14ac:dyDescent="0.2">
      <c r="A68" s="370"/>
      <c r="B68" s="370"/>
      <c r="C68" s="370"/>
      <c r="D68" s="174"/>
      <c r="E68" s="174"/>
    </row>
    <row r="69" spans="1:5" x14ac:dyDescent="0.2">
      <c r="A69" s="370"/>
      <c r="B69" s="370"/>
      <c r="C69" s="370"/>
    </row>
    <row r="70" spans="1:5" x14ac:dyDescent="0.2">
      <c r="A70" s="370"/>
      <c r="B70" s="370"/>
      <c r="C70" s="370"/>
    </row>
    <row r="71" spans="1:5" x14ac:dyDescent="0.2">
      <c r="A71" s="361" t="s">
        <v>242</v>
      </c>
      <c r="B71" s="364"/>
      <c r="C71" s="364"/>
    </row>
    <row r="72" spans="1:5" x14ac:dyDescent="0.2">
      <c r="A72" s="364"/>
      <c r="B72" s="364"/>
      <c r="C72" s="364"/>
    </row>
  </sheetData>
  <sheetProtection algorithmName="SHA-512" hashValue="yJbYKV7d5wq4oiaQmTaEyNyNXZsUXqTmxcATNH8ZV+rGx6ZvBOlyj/0YuTgkq2RdIJxi6kptMPy8W7EEGbW71w==" saltValue="K6OEldOQaykasQKvBlYVWg==" spinCount="100000" sheet="1" objects="1" scenarios="1" formatCells="0" formatColumns="0" formatRows="0"/>
  <mergeCells count="19">
    <mergeCell ref="A7:C7"/>
    <mergeCell ref="A8:A10"/>
    <mergeCell ref="B8:C10"/>
    <mergeCell ref="E7:I7"/>
    <mergeCell ref="D7:D9"/>
    <mergeCell ref="F8:H8"/>
    <mergeCell ref="I8:I9"/>
    <mergeCell ref="A71:C72"/>
    <mergeCell ref="A11:A30"/>
    <mergeCell ref="B24:B30"/>
    <mergeCell ref="B11:B14"/>
    <mergeCell ref="B15:B23"/>
    <mergeCell ref="A60:C70"/>
    <mergeCell ref="A52:C58"/>
    <mergeCell ref="A59:C59"/>
    <mergeCell ref="A31:A50"/>
    <mergeCell ref="B31:B34"/>
    <mergeCell ref="B35:B43"/>
    <mergeCell ref="B44:B50"/>
  </mergeCells>
  <conditionalFormatting sqref="D14">
    <cfRule type="expression" dxfId="20" priority="82">
      <formula>AND(SUM(D$11:D$13)&gt;0,D$14="")</formula>
    </cfRule>
  </conditionalFormatting>
  <conditionalFormatting sqref="D23:I23">
    <cfRule type="expression" dxfId="19" priority="70">
      <formula>AND(SUM(D$15:D$22)&gt;0,D$23="")</formula>
    </cfRule>
  </conditionalFormatting>
  <conditionalFormatting sqref="D30:I30">
    <cfRule type="expression" dxfId="18" priority="58">
      <formula>AND(SUM(D$24:D$29)&gt;0,D$30="")</formula>
    </cfRule>
  </conditionalFormatting>
  <conditionalFormatting sqref="D34:I34">
    <cfRule type="expression" dxfId="17" priority="46">
      <formula>AND(SUM(D$31:D$33)&gt;0,D$34="")</formula>
    </cfRule>
  </conditionalFormatting>
  <conditionalFormatting sqref="D43:I43">
    <cfRule type="expression" dxfId="16" priority="34">
      <formula>AND(SUM($D$35:$D$42)&gt;0,$D$43="")</formula>
    </cfRule>
  </conditionalFormatting>
  <conditionalFormatting sqref="D50:I50">
    <cfRule type="expression" dxfId="15" priority="22">
      <formula>AND(SUM(D$44:D$49)&gt;0,D$50="")</formula>
    </cfRule>
  </conditionalFormatting>
  <conditionalFormatting sqref="D11:I13">
    <cfRule type="expression" dxfId="14" priority="10">
      <formula>AND(SUM(D$11:D$13)=0,D$14&gt;0)</formula>
    </cfRule>
  </conditionalFormatting>
  <conditionalFormatting sqref="E14:I14">
    <cfRule type="expression" dxfId="13" priority="7">
      <formula>AND(SUM(E$11:E$13)&gt;0,E$14="")</formula>
    </cfRule>
  </conditionalFormatting>
  <conditionalFormatting sqref="D15:I22">
    <cfRule type="expression" dxfId="12" priority="69">
      <formula>AND(SUM(D$15:D$22)=0,D$23&gt;0)</formula>
    </cfRule>
  </conditionalFormatting>
  <conditionalFormatting sqref="D24:I29">
    <cfRule type="expression" dxfId="11" priority="57">
      <formula>AND(SUM(D$24:D$29)=0,D$30&gt;0)</formula>
    </cfRule>
  </conditionalFormatting>
  <conditionalFormatting sqref="D31:I33">
    <cfRule type="expression" dxfId="10" priority="45">
      <formula>AND(SUM(D$31:D$33)=0,D$34&gt;0)</formula>
    </cfRule>
  </conditionalFormatting>
  <conditionalFormatting sqref="D35:I42">
    <cfRule type="expression" dxfId="9" priority="33">
      <formula>AND(SUM(D$35:D$42)=0,D$43&gt;0)</formula>
    </cfRule>
  </conditionalFormatting>
  <conditionalFormatting sqref="D44:I49">
    <cfRule type="expression" dxfId="8" priority="21">
      <formula>AND(SUM(D$44:D$49)=0,D$50&gt;0)</formula>
    </cfRule>
  </conditionalFormatting>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50"/>
  <sheetViews>
    <sheetView showGridLines="0" showOutlineSymbols="0" zoomScaleNormal="100" workbookViewId="0">
      <pane xSplit="2" ySplit="10" topLeftCell="C11" activePane="bottomRight" state="frozen"/>
      <selection activeCell="A2" sqref="A2"/>
      <selection pane="topRight" activeCell="A2" sqref="A2"/>
      <selection pane="bottomLeft" activeCell="A2" sqref="A2"/>
      <selection pane="bottomRight"/>
    </sheetView>
  </sheetViews>
  <sheetFormatPr baseColWidth="10" defaultColWidth="10.7109375" defaultRowHeight="12.75" x14ac:dyDescent="0.2"/>
  <cols>
    <col min="1" max="1" width="30.7109375" style="133" customWidth="1"/>
    <col min="2" max="2" width="40.7109375" style="133" customWidth="1"/>
    <col min="3" max="3" width="14.7109375" style="133" customWidth="1"/>
    <col min="4" max="4" width="10.7109375" style="133" customWidth="1"/>
    <col min="5" max="5" width="14.7109375" style="133" customWidth="1"/>
    <col min="6" max="17" width="10.7109375" style="133" customWidth="1"/>
    <col min="18" max="19" width="10.7109375" style="134"/>
    <col min="20" max="20" width="11.140625" style="239" bestFit="1" customWidth="1"/>
    <col min="21" max="21" width="14.7109375" style="239" bestFit="1" customWidth="1"/>
    <col min="22" max="23" width="10.7109375" style="134"/>
    <col min="24" max="16384" width="10.7109375" style="133"/>
  </cols>
  <sheetData>
    <row r="1" spans="1:23" s="132" customFormat="1" ht="15.75" customHeight="1" x14ac:dyDescent="0.2">
      <c r="A1" s="60"/>
      <c r="B1" s="133"/>
      <c r="R1" s="151"/>
      <c r="S1" s="151"/>
      <c r="T1" s="94"/>
      <c r="U1" s="94"/>
      <c r="V1" s="151"/>
      <c r="W1" s="151"/>
    </row>
    <row r="2" spans="1:23" s="132" customFormat="1" ht="15.75" customHeight="1" x14ac:dyDescent="0.2">
      <c r="B2" s="34"/>
      <c r="J2" s="152"/>
      <c r="K2" s="152"/>
      <c r="L2" s="152"/>
      <c r="R2" s="151"/>
      <c r="S2" s="151"/>
      <c r="T2" s="179"/>
      <c r="U2" s="179"/>
      <c r="V2" s="151"/>
      <c r="W2" s="151"/>
    </row>
    <row r="3" spans="1:23" s="132" customFormat="1" ht="15.75" customHeight="1" x14ac:dyDescent="0.2">
      <c r="A3" s="60"/>
      <c r="B3" s="34"/>
      <c r="C3" s="152"/>
      <c r="D3" s="152"/>
      <c r="E3" s="152"/>
      <c r="F3" s="152"/>
      <c r="G3" s="152"/>
      <c r="H3" s="152"/>
      <c r="I3" s="152"/>
      <c r="J3" s="152"/>
      <c r="K3" s="152"/>
      <c r="L3" s="152"/>
      <c r="M3" s="152"/>
      <c r="N3" s="152"/>
      <c r="O3" s="152"/>
      <c r="P3" s="152"/>
      <c r="Q3" s="152"/>
      <c r="R3" s="151"/>
      <c r="S3" s="151"/>
      <c r="T3" s="179"/>
      <c r="U3" s="179"/>
      <c r="V3" s="151"/>
      <c r="W3" s="151"/>
    </row>
    <row r="4" spans="1:23" s="132" customFormat="1" ht="15.75" customHeight="1" x14ac:dyDescent="0.2">
      <c r="A4" s="242" t="s">
        <v>0</v>
      </c>
      <c r="C4" s="152"/>
      <c r="D4" s="152"/>
      <c r="E4" s="152"/>
      <c r="F4" s="152"/>
      <c r="G4" s="152"/>
      <c r="H4" s="152"/>
      <c r="I4" s="152"/>
      <c r="J4" s="152"/>
      <c r="K4" s="152"/>
      <c r="L4" s="152"/>
      <c r="M4" s="152"/>
      <c r="N4" s="152"/>
      <c r="O4" s="152"/>
      <c r="P4" s="152"/>
      <c r="Q4" s="152"/>
      <c r="R4" s="151"/>
      <c r="S4" s="151"/>
      <c r="T4" s="94"/>
      <c r="U4" s="94"/>
      <c r="V4" s="151"/>
      <c r="W4" s="151"/>
    </row>
    <row r="5" spans="1:23" s="132" customFormat="1" ht="15.75" customHeight="1" x14ac:dyDescent="0.2">
      <c r="A5" s="154" t="str">
        <f>"Jahreserhebung "&amp;U!A11&amp;" "&amp;U!B12</f>
        <v>Jahreserhebung Netzbetreiber Erdgas 2021</v>
      </c>
      <c r="B5" s="156"/>
      <c r="C5" s="156"/>
      <c r="D5" s="155"/>
      <c r="E5" s="152"/>
      <c r="F5" s="152"/>
      <c r="G5" s="152"/>
      <c r="H5" s="152"/>
      <c r="I5" s="152"/>
      <c r="J5" s="152"/>
      <c r="K5" s="152"/>
      <c r="L5" s="152"/>
      <c r="M5" s="152"/>
      <c r="N5" s="152"/>
      <c r="O5" s="152"/>
      <c r="P5" s="152"/>
      <c r="Q5" s="152"/>
      <c r="R5" s="151"/>
      <c r="S5" s="151"/>
      <c r="T5" s="94"/>
      <c r="U5" s="94"/>
      <c r="V5" s="151"/>
      <c r="W5" s="151"/>
    </row>
    <row r="6" spans="1:23" s="132" customFormat="1" ht="15.75" x14ac:dyDescent="0.2">
      <c r="A6" s="64" t="s">
        <v>8</v>
      </c>
      <c r="B6" s="154" t="str">
        <f>IF(U!$B$13&lt;&gt;"",U!$B$13,"")</f>
        <v/>
      </c>
      <c r="C6" s="156"/>
      <c r="D6" s="155"/>
      <c r="E6" s="138"/>
      <c r="F6" s="138"/>
      <c r="G6" s="138"/>
      <c r="H6" s="138"/>
      <c r="I6" s="138"/>
      <c r="J6" s="138"/>
      <c r="K6" s="138"/>
      <c r="L6" s="138"/>
      <c r="M6" s="138"/>
      <c r="N6" s="138"/>
      <c r="O6" s="138"/>
      <c r="P6" s="138"/>
      <c r="Q6" s="138"/>
      <c r="R6" s="151"/>
      <c r="S6" s="151"/>
      <c r="T6" s="94"/>
      <c r="U6" s="94"/>
      <c r="V6" s="151"/>
      <c r="W6" s="151"/>
    </row>
    <row r="7" spans="1:23" ht="15.75" x14ac:dyDescent="0.2">
      <c r="A7" s="295" t="s">
        <v>91</v>
      </c>
      <c r="B7" s="297"/>
      <c r="C7" s="386" t="s">
        <v>433</v>
      </c>
      <c r="D7" s="386" t="s">
        <v>187</v>
      </c>
      <c r="E7" s="386" t="s">
        <v>162</v>
      </c>
      <c r="F7" s="390" t="s">
        <v>160</v>
      </c>
      <c r="G7" s="391"/>
      <c r="H7" s="391"/>
      <c r="I7" s="391"/>
      <c r="J7" s="391"/>
      <c r="K7" s="391"/>
      <c r="L7" s="391"/>
      <c r="M7" s="391"/>
      <c r="N7" s="391"/>
      <c r="O7" s="391"/>
      <c r="P7" s="391"/>
      <c r="Q7" s="392"/>
      <c r="T7" s="94"/>
      <c r="U7" s="94"/>
    </row>
    <row r="8" spans="1:23" ht="25.5" customHeight="1" x14ac:dyDescent="0.2">
      <c r="A8" s="388" t="s">
        <v>157</v>
      </c>
      <c r="B8" s="388" t="s">
        <v>158</v>
      </c>
      <c r="C8" s="395"/>
      <c r="D8" s="395"/>
      <c r="E8" s="395"/>
      <c r="F8" s="386" t="s">
        <v>188</v>
      </c>
      <c r="G8" s="386" t="s">
        <v>127</v>
      </c>
      <c r="H8" s="386" t="s">
        <v>125</v>
      </c>
      <c r="I8" s="386" t="s">
        <v>126</v>
      </c>
      <c r="J8" s="386" t="s">
        <v>120</v>
      </c>
      <c r="K8" s="386" t="s">
        <v>159</v>
      </c>
      <c r="L8" s="390" t="s">
        <v>219</v>
      </c>
      <c r="M8" s="393"/>
      <c r="N8" s="394"/>
      <c r="O8" s="386" t="s">
        <v>167</v>
      </c>
      <c r="P8" s="386" t="s">
        <v>217</v>
      </c>
      <c r="Q8" s="386" t="s">
        <v>218</v>
      </c>
      <c r="T8" s="179"/>
      <c r="U8" s="179"/>
    </row>
    <row r="9" spans="1:23" ht="76.5" customHeight="1" x14ac:dyDescent="0.2">
      <c r="A9" s="389"/>
      <c r="B9" s="389"/>
      <c r="C9" s="396"/>
      <c r="D9" s="396"/>
      <c r="E9" s="396"/>
      <c r="F9" s="387"/>
      <c r="G9" s="387"/>
      <c r="H9" s="387"/>
      <c r="I9" s="387"/>
      <c r="J9" s="387"/>
      <c r="K9" s="387"/>
      <c r="L9" s="69" t="s">
        <v>134</v>
      </c>
      <c r="M9" s="69" t="s">
        <v>164</v>
      </c>
      <c r="N9" s="69" t="s">
        <v>133</v>
      </c>
      <c r="O9" s="387"/>
      <c r="P9" s="387"/>
      <c r="Q9" s="387"/>
      <c r="T9" s="179" t="s">
        <v>210</v>
      </c>
      <c r="U9" s="179" t="s">
        <v>210</v>
      </c>
    </row>
    <row r="10" spans="1:23" x14ac:dyDescent="0.2">
      <c r="A10" s="315"/>
      <c r="B10" s="315"/>
      <c r="C10" s="131" t="s">
        <v>5</v>
      </c>
      <c r="D10" s="131" t="s">
        <v>142</v>
      </c>
      <c r="E10" s="131" t="s">
        <v>163</v>
      </c>
      <c r="F10" s="69" t="s">
        <v>142</v>
      </c>
      <c r="G10" s="69" t="s">
        <v>142</v>
      </c>
      <c r="H10" s="69" t="s">
        <v>142</v>
      </c>
      <c r="I10" s="69" t="s">
        <v>142</v>
      </c>
      <c r="J10" s="69" t="s">
        <v>142</v>
      </c>
      <c r="K10" s="69" t="s">
        <v>142</v>
      </c>
      <c r="L10" s="69" t="s">
        <v>142</v>
      </c>
      <c r="M10" s="69" t="s">
        <v>142</v>
      </c>
      <c r="N10" s="69" t="s">
        <v>142</v>
      </c>
      <c r="O10" s="69" t="s">
        <v>142</v>
      </c>
      <c r="P10" s="69" t="s">
        <v>142</v>
      </c>
      <c r="Q10" s="69" t="s">
        <v>142</v>
      </c>
      <c r="T10" s="180"/>
      <c r="U10" s="180"/>
    </row>
    <row r="11" spans="1:23" ht="12.75" customHeight="1" x14ac:dyDescent="0.2">
      <c r="A11" s="368" t="s">
        <v>99</v>
      </c>
      <c r="B11" s="79" t="s">
        <v>58</v>
      </c>
      <c r="C11" s="221"/>
      <c r="D11" s="76"/>
      <c r="E11" s="230" t="str">
        <f>IF(OR(SUM(C11)=0,SUM(D11)=0),"",C11/D11)</f>
        <v/>
      </c>
      <c r="F11" s="76"/>
      <c r="G11" s="76"/>
      <c r="H11" s="76"/>
      <c r="I11" s="76"/>
      <c r="J11" s="76"/>
      <c r="K11" s="88" t="str">
        <f>MM_Wechsel!P11</f>
        <v/>
      </c>
      <c r="L11" s="406"/>
      <c r="M11" s="406"/>
      <c r="N11" s="406"/>
      <c r="O11" s="406"/>
      <c r="P11" s="406"/>
      <c r="Q11" s="403"/>
      <c r="T11" s="181">
        <v>0</v>
      </c>
      <c r="U11" s="181">
        <v>5.6</v>
      </c>
    </row>
    <row r="12" spans="1:23" ht="12.75" customHeight="1" x14ac:dyDescent="0.2">
      <c r="A12" s="366"/>
      <c r="B12" s="80" t="s">
        <v>103</v>
      </c>
      <c r="C12" s="229"/>
      <c r="D12" s="77"/>
      <c r="E12" s="231" t="str">
        <f t="shared" ref="E12:E39" si="0">IF(OR(SUM(C12)=0,SUM(D12)=0),"",C12/D12)</f>
        <v/>
      </c>
      <c r="F12" s="77"/>
      <c r="G12" s="77"/>
      <c r="H12" s="77"/>
      <c r="I12" s="77"/>
      <c r="J12" s="77"/>
      <c r="K12" s="136" t="str">
        <f>MM_Wechsel!P12</f>
        <v/>
      </c>
      <c r="L12" s="407"/>
      <c r="M12" s="407"/>
      <c r="N12" s="407"/>
      <c r="O12" s="407"/>
      <c r="P12" s="407"/>
      <c r="Q12" s="404"/>
      <c r="T12" s="181">
        <v>5.6</v>
      </c>
      <c r="U12" s="181">
        <v>55.6</v>
      </c>
    </row>
    <row r="13" spans="1:23" ht="12.75" customHeight="1" x14ac:dyDescent="0.2">
      <c r="A13" s="366"/>
      <c r="B13" s="81" t="s">
        <v>59</v>
      </c>
      <c r="C13" s="228"/>
      <c r="D13" s="78"/>
      <c r="E13" s="232" t="str">
        <f t="shared" si="0"/>
        <v/>
      </c>
      <c r="F13" s="78"/>
      <c r="G13" s="78"/>
      <c r="H13" s="78"/>
      <c r="I13" s="78"/>
      <c r="J13" s="78"/>
      <c r="K13" s="89" t="str">
        <f>MM_Wechsel!P13</f>
        <v/>
      </c>
      <c r="L13" s="408"/>
      <c r="M13" s="408"/>
      <c r="N13" s="408"/>
      <c r="O13" s="408"/>
      <c r="P13" s="408"/>
      <c r="Q13" s="405"/>
      <c r="T13" s="181">
        <v>55.6</v>
      </c>
      <c r="U13" s="180">
        <v>111111111</v>
      </c>
    </row>
    <row r="14" spans="1:23" x14ac:dyDescent="0.2">
      <c r="A14" s="367"/>
      <c r="B14" s="66" t="s">
        <v>57</v>
      </c>
      <c r="C14" s="224" t="str">
        <f>IF(SUM(C11:C13)&gt;0,SUM(C11:C13),"")</f>
        <v/>
      </c>
      <c r="D14" s="135" t="str">
        <f t="shared" ref="D14:Q14" si="1">IF(SUM(D11:D13)&gt;0,SUM(D11:D13),"")</f>
        <v/>
      </c>
      <c r="E14" s="224" t="str">
        <f t="shared" si="0"/>
        <v/>
      </c>
      <c r="F14" s="135" t="str">
        <f t="shared" si="1"/>
        <v/>
      </c>
      <c r="G14" s="135" t="str">
        <f t="shared" si="1"/>
        <v/>
      </c>
      <c r="H14" s="135" t="str">
        <f t="shared" si="1"/>
        <v/>
      </c>
      <c r="I14" s="135" t="str">
        <f t="shared" si="1"/>
        <v/>
      </c>
      <c r="J14" s="135" t="str">
        <f t="shared" si="1"/>
        <v/>
      </c>
      <c r="K14" s="135" t="str">
        <f t="shared" si="1"/>
        <v/>
      </c>
      <c r="L14" s="135" t="str">
        <f t="shared" si="1"/>
        <v/>
      </c>
      <c r="M14" s="135" t="str">
        <f t="shared" si="1"/>
        <v/>
      </c>
      <c r="N14" s="135" t="str">
        <f t="shared" si="1"/>
        <v/>
      </c>
      <c r="O14" s="135" t="str">
        <f t="shared" si="1"/>
        <v/>
      </c>
      <c r="P14" s="135" t="str">
        <f t="shared" si="1"/>
        <v/>
      </c>
      <c r="Q14" s="135" t="str">
        <f t="shared" si="1"/>
        <v/>
      </c>
      <c r="T14" s="180"/>
      <c r="U14" s="180"/>
    </row>
    <row r="15" spans="1:23" ht="12.75" customHeight="1" x14ac:dyDescent="0.2">
      <c r="A15" s="368" t="s">
        <v>100</v>
      </c>
      <c r="B15" s="79" t="s">
        <v>47</v>
      </c>
      <c r="C15" s="221"/>
      <c r="D15" s="76"/>
      <c r="E15" s="230" t="str">
        <f t="shared" si="0"/>
        <v/>
      </c>
      <c r="F15" s="76"/>
      <c r="G15" s="76"/>
      <c r="H15" s="76"/>
      <c r="I15" s="76"/>
      <c r="J15" s="76"/>
      <c r="K15" s="88" t="str">
        <f>MM_Wechsel!P15</f>
        <v/>
      </c>
      <c r="L15" s="406"/>
      <c r="M15" s="406"/>
      <c r="N15" s="406"/>
      <c r="O15" s="406"/>
      <c r="P15" s="406"/>
      <c r="Q15" s="403"/>
      <c r="T15" s="180">
        <v>0</v>
      </c>
      <c r="U15" s="180">
        <v>278</v>
      </c>
    </row>
    <row r="16" spans="1:23" x14ac:dyDescent="0.2">
      <c r="A16" s="366"/>
      <c r="B16" s="80" t="s">
        <v>104</v>
      </c>
      <c r="C16" s="222"/>
      <c r="D16" s="77"/>
      <c r="E16" s="231" t="str">
        <f t="shared" si="0"/>
        <v/>
      </c>
      <c r="F16" s="77"/>
      <c r="G16" s="77"/>
      <c r="H16" s="77"/>
      <c r="I16" s="77"/>
      <c r="J16" s="77"/>
      <c r="K16" s="136" t="str">
        <f>MM_Wechsel!P16</f>
        <v/>
      </c>
      <c r="L16" s="407"/>
      <c r="M16" s="407"/>
      <c r="N16" s="407"/>
      <c r="O16" s="407"/>
      <c r="P16" s="407"/>
      <c r="Q16" s="404"/>
      <c r="T16" s="180">
        <v>278</v>
      </c>
      <c r="U16" s="180">
        <v>400</v>
      </c>
    </row>
    <row r="17" spans="1:21" x14ac:dyDescent="0.2">
      <c r="A17" s="366"/>
      <c r="B17" s="80" t="s">
        <v>105</v>
      </c>
      <c r="C17" s="222"/>
      <c r="D17" s="77"/>
      <c r="E17" s="231" t="str">
        <f t="shared" si="0"/>
        <v/>
      </c>
      <c r="F17" s="77"/>
      <c r="G17" s="77"/>
      <c r="H17" s="77"/>
      <c r="I17" s="77"/>
      <c r="J17" s="77"/>
      <c r="K17" s="136" t="str">
        <f>MM_Wechsel!P17</f>
        <v/>
      </c>
      <c r="L17" s="407"/>
      <c r="M17" s="407"/>
      <c r="N17" s="407"/>
      <c r="O17" s="407"/>
      <c r="P17" s="407"/>
      <c r="Q17" s="404"/>
      <c r="T17" s="180">
        <v>400</v>
      </c>
      <c r="U17" s="180">
        <v>2778</v>
      </c>
    </row>
    <row r="18" spans="1:21" ht="12.75" customHeight="1" x14ac:dyDescent="0.2">
      <c r="A18" s="366"/>
      <c r="B18" s="80" t="s">
        <v>106</v>
      </c>
      <c r="C18" s="222"/>
      <c r="D18" s="77"/>
      <c r="E18" s="231" t="str">
        <f t="shared" si="0"/>
        <v/>
      </c>
      <c r="F18" s="77"/>
      <c r="G18" s="77"/>
      <c r="H18" s="77"/>
      <c r="I18" s="77"/>
      <c r="J18" s="77"/>
      <c r="K18" s="136" t="str">
        <f>MM_Wechsel!P18</f>
        <v/>
      </c>
      <c r="L18" s="407"/>
      <c r="M18" s="407"/>
      <c r="N18" s="407"/>
      <c r="O18" s="407"/>
      <c r="P18" s="407"/>
      <c r="Q18" s="404"/>
      <c r="T18" s="180">
        <v>2778</v>
      </c>
      <c r="U18" s="180">
        <v>5595</v>
      </c>
    </row>
    <row r="19" spans="1:21" ht="12.75" customHeight="1" x14ac:dyDescent="0.2">
      <c r="A19" s="366"/>
      <c r="B19" s="80" t="s">
        <v>107</v>
      </c>
      <c r="C19" s="222"/>
      <c r="D19" s="77"/>
      <c r="E19" s="231" t="str">
        <f t="shared" si="0"/>
        <v/>
      </c>
      <c r="F19" s="77"/>
      <c r="G19" s="77"/>
      <c r="H19" s="77"/>
      <c r="I19" s="77"/>
      <c r="J19" s="77"/>
      <c r="K19" s="136" t="str">
        <f>MM_Wechsel!P19</f>
        <v/>
      </c>
      <c r="L19" s="407"/>
      <c r="M19" s="407"/>
      <c r="N19" s="407"/>
      <c r="O19" s="407"/>
      <c r="P19" s="407"/>
      <c r="Q19" s="404"/>
      <c r="T19" s="180">
        <v>5595</v>
      </c>
      <c r="U19" s="180">
        <v>27778</v>
      </c>
    </row>
    <row r="20" spans="1:21" x14ac:dyDescent="0.2">
      <c r="A20" s="366"/>
      <c r="B20" s="80" t="s">
        <v>108</v>
      </c>
      <c r="C20" s="222"/>
      <c r="D20" s="77"/>
      <c r="E20" s="231" t="str">
        <f t="shared" si="0"/>
        <v/>
      </c>
      <c r="F20" s="77"/>
      <c r="G20" s="77"/>
      <c r="H20" s="77"/>
      <c r="I20" s="77"/>
      <c r="J20" s="77"/>
      <c r="K20" s="136" t="str">
        <f>MM_Wechsel!P20</f>
        <v/>
      </c>
      <c r="L20" s="407"/>
      <c r="M20" s="407"/>
      <c r="N20" s="407"/>
      <c r="O20" s="407"/>
      <c r="P20" s="407"/>
      <c r="Q20" s="404"/>
      <c r="T20" s="180">
        <v>27778</v>
      </c>
      <c r="U20" s="180">
        <v>277778</v>
      </c>
    </row>
    <row r="21" spans="1:21" x14ac:dyDescent="0.2">
      <c r="A21" s="366"/>
      <c r="B21" s="234" t="s">
        <v>434</v>
      </c>
      <c r="C21" s="235"/>
      <c r="D21" s="236"/>
      <c r="E21" s="231" t="str">
        <f t="shared" si="0"/>
        <v/>
      </c>
      <c r="F21" s="236"/>
      <c r="G21" s="236"/>
      <c r="H21" s="236"/>
      <c r="I21" s="236"/>
      <c r="J21" s="236"/>
      <c r="K21" s="136" t="str">
        <f>MM_Wechsel!P21</f>
        <v/>
      </c>
      <c r="L21" s="407"/>
      <c r="M21" s="407"/>
      <c r="N21" s="407"/>
      <c r="O21" s="407"/>
      <c r="P21" s="407"/>
      <c r="Q21" s="404"/>
      <c r="T21" s="180">
        <v>277778</v>
      </c>
      <c r="U21" s="180">
        <v>1111111</v>
      </c>
    </row>
    <row r="22" spans="1:21" ht="12.75" customHeight="1" x14ac:dyDescent="0.2">
      <c r="A22" s="366"/>
      <c r="B22" s="81" t="s">
        <v>435</v>
      </c>
      <c r="C22" s="223"/>
      <c r="D22" s="78"/>
      <c r="E22" s="232" t="str">
        <f t="shared" si="0"/>
        <v/>
      </c>
      <c r="F22" s="78"/>
      <c r="G22" s="78"/>
      <c r="H22" s="78"/>
      <c r="I22" s="78"/>
      <c r="J22" s="78"/>
      <c r="K22" s="89" t="str">
        <f>MM_Wechsel!P22</f>
        <v/>
      </c>
      <c r="L22" s="408"/>
      <c r="M22" s="408"/>
      <c r="N22" s="408"/>
      <c r="O22" s="408"/>
      <c r="P22" s="408"/>
      <c r="Q22" s="405"/>
      <c r="T22" s="180">
        <v>1111111</v>
      </c>
      <c r="U22" s="180">
        <v>111111111</v>
      </c>
    </row>
    <row r="23" spans="1:21" ht="12.75" customHeight="1" x14ac:dyDescent="0.2">
      <c r="A23" s="367"/>
      <c r="B23" s="67" t="s">
        <v>57</v>
      </c>
      <c r="C23" s="224" t="str">
        <f>IF(SUM(C15:C22)&gt;0,SUM(C15:C22),"")</f>
        <v/>
      </c>
      <c r="D23" s="135" t="str">
        <f t="shared" ref="D23:Q23" si="2">IF(SUM(D15:D22)&gt;0,SUM(D15:D22),"")</f>
        <v/>
      </c>
      <c r="E23" s="224" t="str">
        <f t="shared" si="0"/>
        <v/>
      </c>
      <c r="F23" s="135" t="str">
        <f t="shared" si="2"/>
        <v/>
      </c>
      <c r="G23" s="135" t="str">
        <f t="shared" si="2"/>
        <v/>
      </c>
      <c r="H23" s="135" t="str">
        <f t="shared" si="2"/>
        <v/>
      </c>
      <c r="I23" s="135" t="str">
        <f t="shared" si="2"/>
        <v/>
      </c>
      <c r="J23" s="135" t="str">
        <f t="shared" si="2"/>
        <v/>
      </c>
      <c r="K23" s="135" t="str">
        <f t="shared" si="2"/>
        <v/>
      </c>
      <c r="L23" s="135" t="str">
        <f t="shared" si="2"/>
        <v/>
      </c>
      <c r="M23" s="135" t="str">
        <f t="shared" si="2"/>
        <v/>
      </c>
      <c r="N23" s="135" t="str">
        <f t="shared" si="2"/>
        <v/>
      </c>
      <c r="O23" s="135" t="str">
        <f t="shared" si="2"/>
        <v/>
      </c>
      <c r="P23" s="135" t="str">
        <f t="shared" si="2"/>
        <v/>
      </c>
      <c r="Q23" s="135" t="str">
        <f t="shared" si="2"/>
        <v/>
      </c>
      <c r="T23" s="180"/>
      <c r="U23" s="180"/>
    </row>
    <row r="24" spans="1:21" ht="12.75" customHeight="1" x14ac:dyDescent="0.2">
      <c r="A24" s="368" t="s">
        <v>174</v>
      </c>
      <c r="B24" s="79" t="s">
        <v>105</v>
      </c>
      <c r="C24" s="221"/>
      <c r="D24" s="76"/>
      <c r="E24" s="230" t="str">
        <f t="shared" si="0"/>
        <v/>
      </c>
      <c r="F24" s="76"/>
      <c r="G24" s="399"/>
      <c r="H24" s="400"/>
      <c r="I24" s="400"/>
      <c r="J24" s="400"/>
      <c r="K24" s="400"/>
      <c r="L24" s="400"/>
      <c r="M24" s="400"/>
      <c r="N24" s="400"/>
      <c r="O24" s="400"/>
      <c r="P24" s="400"/>
      <c r="Q24" s="400"/>
      <c r="T24" s="180"/>
      <c r="U24" s="180"/>
    </row>
    <row r="25" spans="1:21" ht="12.75" customHeight="1" x14ac:dyDescent="0.2">
      <c r="A25" s="366"/>
      <c r="B25" s="80" t="s">
        <v>106</v>
      </c>
      <c r="C25" s="222"/>
      <c r="D25" s="77"/>
      <c r="E25" s="231" t="str">
        <f t="shared" si="0"/>
        <v/>
      </c>
      <c r="F25" s="77"/>
      <c r="G25" s="401"/>
      <c r="H25" s="402"/>
      <c r="I25" s="402"/>
      <c r="J25" s="402"/>
      <c r="K25" s="402"/>
      <c r="L25" s="402"/>
      <c r="M25" s="402"/>
      <c r="N25" s="402"/>
      <c r="O25" s="402"/>
      <c r="P25" s="402"/>
      <c r="Q25" s="402"/>
      <c r="T25" s="94"/>
      <c r="U25" s="94"/>
    </row>
    <row r="26" spans="1:21" ht="12.75" customHeight="1" x14ac:dyDescent="0.2">
      <c r="A26" s="366"/>
      <c r="B26" s="80" t="s">
        <v>107</v>
      </c>
      <c r="C26" s="222"/>
      <c r="D26" s="77"/>
      <c r="E26" s="231" t="str">
        <f t="shared" si="0"/>
        <v/>
      </c>
      <c r="F26" s="77"/>
      <c r="G26" s="401"/>
      <c r="H26" s="402"/>
      <c r="I26" s="402"/>
      <c r="J26" s="402"/>
      <c r="K26" s="402"/>
      <c r="L26" s="402"/>
      <c r="M26" s="402"/>
      <c r="N26" s="402"/>
      <c r="O26" s="402"/>
      <c r="P26" s="402"/>
      <c r="Q26" s="402"/>
      <c r="T26" s="94"/>
      <c r="U26" s="94"/>
    </row>
    <row r="27" spans="1:21" ht="12.75" customHeight="1" x14ac:dyDescent="0.2">
      <c r="A27" s="366"/>
      <c r="B27" s="80" t="s">
        <v>108</v>
      </c>
      <c r="C27" s="222"/>
      <c r="D27" s="77"/>
      <c r="E27" s="231" t="str">
        <f t="shared" si="0"/>
        <v/>
      </c>
      <c r="F27" s="77"/>
      <c r="G27" s="401"/>
      <c r="H27" s="402"/>
      <c r="I27" s="402"/>
      <c r="J27" s="402"/>
      <c r="K27" s="402"/>
      <c r="L27" s="402"/>
      <c r="M27" s="402"/>
      <c r="N27" s="402"/>
      <c r="O27" s="402"/>
      <c r="P27" s="402"/>
      <c r="Q27" s="402"/>
      <c r="T27" s="94"/>
      <c r="U27" s="94"/>
    </row>
    <row r="28" spans="1:21" ht="12.75" customHeight="1" x14ac:dyDescent="0.2">
      <c r="A28" s="366"/>
      <c r="B28" s="234" t="s">
        <v>434</v>
      </c>
      <c r="C28" s="235"/>
      <c r="D28" s="236"/>
      <c r="E28" s="237"/>
      <c r="F28" s="236"/>
      <c r="G28" s="401"/>
      <c r="H28" s="402"/>
      <c r="I28" s="402"/>
      <c r="J28" s="402"/>
      <c r="K28" s="402"/>
      <c r="L28" s="402"/>
      <c r="M28" s="402"/>
      <c r="N28" s="402"/>
      <c r="O28" s="402"/>
      <c r="P28" s="402"/>
      <c r="Q28" s="402"/>
      <c r="T28" s="94"/>
      <c r="U28" s="94"/>
    </row>
    <row r="29" spans="1:21" ht="12.75" customHeight="1" x14ac:dyDescent="0.2">
      <c r="A29" s="366"/>
      <c r="B29" s="81" t="s">
        <v>435</v>
      </c>
      <c r="C29" s="223"/>
      <c r="D29" s="78"/>
      <c r="E29" s="232" t="str">
        <f t="shared" si="0"/>
        <v/>
      </c>
      <c r="F29" s="78"/>
      <c r="G29" s="401"/>
      <c r="H29" s="402"/>
      <c r="I29" s="402"/>
      <c r="J29" s="402"/>
      <c r="K29" s="402"/>
      <c r="L29" s="402"/>
      <c r="M29" s="402"/>
      <c r="N29" s="402"/>
      <c r="O29" s="402"/>
      <c r="P29" s="402"/>
      <c r="Q29" s="402"/>
      <c r="T29" s="94"/>
      <c r="U29" s="94"/>
    </row>
    <row r="30" spans="1:21" ht="12.75" customHeight="1" x14ac:dyDescent="0.2">
      <c r="A30" s="367"/>
      <c r="B30" s="66" t="s">
        <v>57</v>
      </c>
      <c r="C30" s="224" t="str">
        <f>IF(SUM(C24:C29)&gt;0,SUM(C24:C29),"")</f>
        <v/>
      </c>
      <c r="D30" s="135" t="str">
        <f>IF(SUM(D24:D29)&gt;0,SUM(D24:D29),"")</f>
        <v/>
      </c>
      <c r="E30" s="224" t="str">
        <f t="shared" si="0"/>
        <v/>
      </c>
      <c r="F30" s="135" t="str">
        <f>IF(SUM(F24:F29)&gt;0,SUM(F24:F29),"")</f>
        <v/>
      </c>
      <c r="G30" s="401"/>
      <c r="H30" s="402"/>
      <c r="I30" s="402"/>
      <c r="J30" s="402"/>
      <c r="K30" s="402"/>
      <c r="L30" s="402"/>
      <c r="M30" s="402"/>
      <c r="N30" s="402"/>
      <c r="O30" s="402"/>
      <c r="P30" s="402"/>
      <c r="Q30" s="402"/>
      <c r="T30" s="94"/>
      <c r="U30" s="94"/>
    </row>
    <row r="31" spans="1:21" x14ac:dyDescent="0.2">
      <c r="A31" s="329" t="s">
        <v>110</v>
      </c>
      <c r="B31" s="73" t="s">
        <v>111</v>
      </c>
      <c r="C31" s="221"/>
      <c r="D31" s="76"/>
      <c r="E31" s="230" t="str">
        <f t="shared" si="0"/>
        <v/>
      </c>
      <c r="F31" s="76"/>
      <c r="G31" s="401"/>
      <c r="H31" s="402"/>
      <c r="I31" s="402"/>
      <c r="J31" s="402"/>
      <c r="K31" s="402"/>
      <c r="L31" s="402"/>
      <c r="M31" s="402"/>
      <c r="N31" s="402"/>
      <c r="O31" s="402"/>
      <c r="P31" s="402"/>
      <c r="Q31" s="402"/>
      <c r="T31" s="94"/>
      <c r="U31" s="94"/>
    </row>
    <row r="32" spans="1:21" x14ac:dyDescent="0.2">
      <c r="A32" s="330"/>
      <c r="B32" s="75" t="s">
        <v>112</v>
      </c>
      <c r="C32" s="222"/>
      <c r="D32" s="77"/>
      <c r="E32" s="231" t="str">
        <f t="shared" si="0"/>
        <v/>
      </c>
      <c r="F32" s="77"/>
      <c r="G32" s="401"/>
      <c r="H32" s="402"/>
      <c r="I32" s="402"/>
      <c r="J32" s="402"/>
      <c r="K32" s="402"/>
      <c r="L32" s="402"/>
      <c r="M32" s="402"/>
      <c r="N32" s="402"/>
      <c r="O32" s="402"/>
      <c r="P32" s="402"/>
      <c r="Q32" s="402"/>
      <c r="T32" s="94"/>
      <c r="U32" s="94"/>
    </row>
    <row r="33" spans="1:21" x14ac:dyDescent="0.2">
      <c r="A33" s="330"/>
      <c r="B33" s="75" t="s">
        <v>113</v>
      </c>
      <c r="C33" s="222"/>
      <c r="D33" s="77"/>
      <c r="E33" s="231" t="str">
        <f t="shared" si="0"/>
        <v/>
      </c>
      <c r="F33" s="77"/>
      <c r="G33" s="401"/>
      <c r="H33" s="402"/>
      <c r="I33" s="402"/>
      <c r="J33" s="402"/>
      <c r="K33" s="402"/>
      <c r="L33" s="402"/>
      <c r="M33" s="402"/>
      <c r="N33" s="402"/>
      <c r="O33" s="402"/>
      <c r="P33" s="402"/>
      <c r="Q33" s="402"/>
      <c r="T33" s="94"/>
      <c r="U33" s="94"/>
    </row>
    <row r="34" spans="1:21" x14ac:dyDescent="0.2">
      <c r="A34" s="330"/>
      <c r="B34" s="75" t="s">
        <v>114</v>
      </c>
      <c r="C34" s="222"/>
      <c r="D34" s="77"/>
      <c r="E34" s="231" t="str">
        <f t="shared" si="0"/>
        <v/>
      </c>
      <c r="F34" s="77"/>
      <c r="G34" s="401"/>
      <c r="H34" s="402"/>
      <c r="I34" s="402"/>
      <c r="J34" s="402"/>
      <c r="K34" s="402"/>
      <c r="L34" s="402"/>
      <c r="M34" s="402"/>
      <c r="N34" s="402"/>
      <c r="O34" s="402"/>
      <c r="P34" s="402"/>
      <c r="Q34" s="402"/>
      <c r="T34" s="94"/>
      <c r="U34" s="94"/>
    </row>
    <row r="35" spans="1:21" x14ac:dyDescent="0.2">
      <c r="A35" s="330"/>
      <c r="B35" s="75" t="s">
        <v>115</v>
      </c>
      <c r="C35" s="222"/>
      <c r="D35" s="77"/>
      <c r="E35" s="231" t="str">
        <f t="shared" si="0"/>
        <v/>
      </c>
      <c r="F35" s="77"/>
      <c r="G35" s="401"/>
      <c r="H35" s="402"/>
      <c r="I35" s="402"/>
      <c r="J35" s="402"/>
      <c r="K35" s="402"/>
      <c r="L35" s="402"/>
      <c r="M35" s="402"/>
      <c r="N35" s="402"/>
      <c r="O35" s="402"/>
      <c r="P35" s="402"/>
      <c r="Q35" s="402"/>
    </row>
    <row r="36" spans="1:21" x14ac:dyDescent="0.2">
      <c r="A36" s="330"/>
      <c r="B36" s="75" t="s">
        <v>116</v>
      </c>
      <c r="C36" s="229"/>
      <c r="D36" s="77"/>
      <c r="E36" s="231" t="str">
        <f t="shared" si="0"/>
        <v/>
      </c>
      <c r="F36" s="77"/>
      <c r="G36" s="401"/>
      <c r="H36" s="402"/>
      <c r="I36" s="402"/>
      <c r="J36" s="402"/>
      <c r="K36" s="402"/>
      <c r="L36" s="402"/>
      <c r="M36" s="402"/>
      <c r="N36" s="402"/>
      <c r="O36" s="402"/>
      <c r="P36" s="402"/>
      <c r="Q36" s="402"/>
    </row>
    <row r="37" spans="1:21" x14ac:dyDescent="0.2">
      <c r="A37" s="330"/>
      <c r="B37" s="75" t="s">
        <v>117</v>
      </c>
      <c r="C37" s="222"/>
      <c r="D37" s="77"/>
      <c r="E37" s="231" t="str">
        <f t="shared" si="0"/>
        <v/>
      </c>
      <c r="F37" s="77"/>
      <c r="G37" s="401"/>
      <c r="H37" s="402"/>
      <c r="I37" s="402"/>
      <c r="J37" s="402"/>
      <c r="K37" s="402"/>
      <c r="L37" s="402"/>
      <c r="M37" s="402"/>
      <c r="N37" s="402"/>
      <c r="O37" s="402"/>
      <c r="P37" s="402"/>
      <c r="Q37" s="402"/>
    </row>
    <row r="38" spans="1:21" x14ac:dyDescent="0.2">
      <c r="A38" s="330"/>
      <c r="B38" s="75" t="s">
        <v>118</v>
      </c>
      <c r="C38" s="229"/>
      <c r="D38" s="77"/>
      <c r="E38" s="231" t="str">
        <f t="shared" si="0"/>
        <v/>
      </c>
      <c r="F38" s="77"/>
      <c r="G38" s="401"/>
      <c r="H38" s="402"/>
      <c r="I38" s="402"/>
      <c r="J38" s="402"/>
      <c r="K38" s="402"/>
      <c r="L38" s="402"/>
      <c r="M38" s="402"/>
      <c r="N38" s="402"/>
      <c r="O38" s="402"/>
      <c r="P38" s="402"/>
      <c r="Q38" s="402"/>
    </row>
    <row r="39" spans="1:21" x14ac:dyDescent="0.2">
      <c r="A39" s="331"/>
      <c r="B39" s="74" t="s">
        <v>119</v>
      </c>
      <c r="C39" s="223"/>
      <c r="D39" s="78"/>
      <c r="E39" s="232" t="str">
        <f t="shared" si="0"/>
        <v/>
      </c>
      <c r="F39" s="78"/>
      <c r="G39" s="401"/>
      <c r="H39" s="402"/>
      <c r="I39" s="402"/>
      <c r="J39" s="402"/>
      <c r="K39" s="402"/>
      <c r="L39" s="402"/>
      <c r="M39" s="402"/>
      <c r="N39" s="402"/>
      <c r="O39" s="402"/>
      <c r="P39" s="402"/>
      <c r="Q39" s="402"/>
    </row>
    <row r="40" spans="1:21" x14ac:dyDescent="0.2">
      <c r="A40" s="397" t="s">
        <v>189</v>
      </c>
      <c r="B40" s="67" t="s">
        <v>82</v>
      </c>
      <c r="C40" s="224" t="str">
        <f>IF(SUM(C14,C23)&gt;0,SUM(SUM(C14,C23)),"")</f>
        <v/>
      </c>
      <c r="D40" s="135" t="str">
        <f t="shared" ref="D40:Q40" si="3">IF(SUM(D14,D23)&gt;0,SUM(SUM(D14,D23)),"")</f>
        <v/>
      </c>
      <c r="E40" s="224" t="str">
        <f t="shared" si="3"/>
        <v/>
      </c>
      <c r="F40" s="135" t="str">
        <f t="shared" si="3"/>
        <v/>
      </c>
      <c r="G40" s="135" t="str">
        <f t="shared" si="3"/>
        <v/>
      </c>
      <c r="H40" s="135" t="str">
        <f t="shared" si="3"/>
        <v/>
      </c>
      <c r="I40" s="135" t="str">
        <f t="shared" si="3"/>
        <v/>
      </c>
      <c r="J40" s="135" t="str">
        <f>IF(SUM(J14,J23)&gt;0,SUM(SUM(J14,J23)),"")</f>
        <v/>
      </c>
      <c r="K40" s="135" t="str">
        <f t="shared" si="3"/>
        <v/>
      </c>
      <c r="L40" s="135" t="str">
        <f t="shared" si="3"/>
        <v/>
      </c>
      <c r="M40" s="135" t="str">
        <f t="shared" si="3"/>
        <v/>
      </c>
      <c r="N40" s="135" t="str">
        <f t="shared" si="3"/>
        <v/>
      </c>
      <c r="O40" s="135" t="str">
        <f t="shared" si="3"/>
        <v/>
      </c>
      <c r="P40" s="135" t="str">
        <f t="shared" si="3"/>
        <v/>
      </c>
      <c r="Q40" s="135" t="str">
        <f t="shared" si="3"/>
        <v/>
      </c>
    </row>
    <row r="41" spans="1:21" x14ac:dyDescent="0.2">
      <c r="A41" s="398"/>
      <c r="B41" s="67" t="s">
        <v>211</v>
      </c>
      <c r="C41" s="224" t="str">
        <f>MM_Bil!O11</f>
        <v/>
      </c>
      <c r="D41" s="145"/>
      <c r="E41" s="145"/>
      <c r="F41" s="145"/>
      <c r="G41" s="145"/>
      <c r="H41" s="145"/>
      <c r="I41" s="145"/>
      <c r="J41" s="145"/>
      <c r="K41" s="145"/>
      <c r="L41" s="145"/>
      <c r="M41" s="145"/>
      <c r="N41" s="145"/>
      <c r="O41" s="145"/>
      <c r="P41" s="145"/>
      <c r="Q41" s="145"/>
    </row>
    <row r="42" spans="1:21" x14ac:dyDescent="0.2">
      <c r="A42" s="16"/>
      <c r="B42" s="153" t="str">
        <f>IF(C42&lt;&gt;"","Kontrolle: ","")</f>
        <v/>
      </c>
      <c r="C42" s="134" t="str">
        <f>IF(SUM(C40:D40,F40)&lt;&gt;SUM(C31:D39,F31:F39),"Summe Bundesland &lt;&gt; Summe Haushalt und Nicht-Haushalte","")</f>
        <v/>
      </c>
    </row>
    <row r="43" spans="1:21" x14ac:dyDescent="0.2">
      <c r="A43" s="61" t="s">
        <v>234</v>
      </c>
    </row>
    <row r="45" spans="1:21" x14ac:dyDescent="0.2">
      <c r="T45" s="179"/>
      <c r="U45" s="179"/>
    </row>
    <row r="46" spans="1:21" x14ac:dyDescent="0.2">
      <c r="T46" s="94"/>
      <c r="U46" s="94"/>
    </row>
    <row r="47" spans="1:21" x14ac:dyDescent="0.2">
      <c r="T47" s="94"/>
      <c r="U47" s="94"/>
    </row>
    <row r="48" spans="1:21" x14ac:dyDescent="0.2">
      <c r="T48" s="94"/>
      <c r="U48" s="94"/>
    </row>
    <row r="49" spans="20:21" x14ac:dyDescent="0.2">
      <c r="T49" s="94"/>
      <c r="U49" s="94"/>
    </row>
    <row r="50" spans="20:21" x14ac:dyDescent="0.2">
      <c r="T50" s="94"/>
      <c r="U50" s="94"/>
    </row>
  </sheetData>
  <sheetProtection password="CF0F" sheet="1" objects="1" scenarios="1" formatCells="0" formatColumns="0" formatRows="0"/>
  <mergeCells count="35">
    <mergeCell ref="A31:A39"/>
    <mergeCell ref="A40:A41"/>
    <mergeCell ref="G24:Q39"/>
    <mergeCell ref="Q11:Q13"/>
    <mergeCell ref="L15:L22"/>
    <mergeCell ref="M15:M22"/>
    <mergeCell ref="N15:N22"/>
    <mergeCell ref="O15:O22"/>
    <mergeCell ref="P15:P22"/>
    <mergeCell ref="Q15:Q22"/>
    <mergeCell ref="L11:L13"/>
    <mergeCell ref="M11:M13"/>
    <mergeCell ref="N11:N13"/>
    <mergeCell ref="O11:O13"/>
    <mergeCell ref="P11:P13"/>
    <mergeCell ref="A11:A14"/>
    <mergeCell ref="A15:A23"/>
    <mergeCell ref="A24:A30"/>
    <mergeCell ref="A7:B7"/>
    <mergeCell ref="F8:F9"/>
    <mergeCell ref="G8:G9"/>
    <mergeCell ref="H8:H9"/>
    <mergeCell ref="A8:A10"/>
    <mergeCell ref="F7:Q7"/>
    <mergeCell ref="Q8:Q9"/>
    <mergeCell ref="O8:O9"/>
    <mergeCell ref="L8:N8"/>
    <mergeCell ref="C7:C9"/>
    <mergeCell ref="D7:D9"/>
    <mergeCell ref="E7:E9"/>
    <mergeCell ref="I8:I9"/>
    <mergeCell ref="J8:J9"/>
    <mergeCell ref="B8:B10"/>
    <mergeCell ref="K8:K9"/>
    <mergeCell ref="P8:P9"/>
  </mergeCells>
  <conditionalFormatting sqref="E11:E13 E15:E22">
    <cfRule type="expression" dxfId="7" priority="4">
      <formula>AND(SUM(E11)&lt;&gt;0,OR(E11&lt;T11,E11&gt;=U11))</formula>
    </cfRule>
  </conditionalFormatting>
  <conditionalFormatting sqref="C11:D13 F11:F13 F24:F39 C24:D39 F15:F22 C15:D22">
    <cfRule type="expression" dxfId="6" priority="3">
      <formula>AND(SUM(C11)=0,SUM($C11:$F11)&lt;&gt;0)</formula>
    </cfRule>
  </conditionalFormatting>
  <pageMargins left="0.46" right="0.49" top="0.984251969" bottom="0.76" header="0.4921259845" footer="0.4921259845"/>
  <pageSetup paperSize="9" scale="7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fitToPage="1"/>
  </sheetPr>
  <dimension ref="A1:V145"/>
  <sheetViews>
    <sheetView showGridLines="0" showOutlineSymbols="0" zoomScaleNormal="100" workbookViewId="0">
      <pane xSplit="2" ySplit="11" topLeftCell="C12" activePane="bottomRight" state="frozen"/>
      <selection activeCell="A2" sqref="A2"/>
      <selection pane="topRight" activeCell="A2" sqref="A2"/>
      <selection pane="bottomLeft" activeCell="A2" sqref="A2"/>
      <selection pane="bottomRight"/>
    </sheetView>
  </sheetViews>
  <sheetFormatPr baseColWidth="10" defaultColWidth="10.7109375" defaultRowHeight="12.75" x14ac:dyDescent="0.2"/>
  <cols>
    <col min="1" max="1" width="30.7109375" style="133" customWidth="1"/>
    <col min="2" max="2" width="35.7109375" style="133" customWidth="1"/>
    <col min="3" max="3" width="14.7109375" style="133" customWidth="1"/>
    <col min="4" max="14" width="10.7109375" style="133" customWidth="1"/>
    <col min="15" max="16384" width="10.7109375" style="133"/>
  </cols>
  <sheetData>
    <row r="1" spans="1:22" s="132" customFormat="1" ht="15.75" customHeight="1" x14ac:dyDescent="0.2">
      <c r="A1" s="60"/>
      <c r="B1" s="133"/>
      <c r="S1" s="57"/>
      <c r="T1" s="57"/>
      <c r="U1" s="57"/>
      <c r="V1" s="57"/>
    </row>
    <row r="2" spans="1:22" s="132" customFormat="1" ht="15.75" customHeight="1" x14ac:dyDescent="0.2">
      <c r="B2" s="34"/>
      <c r="E2" s="182" t="str">
        <f t="shared" ref="E2:E7" si="0">IF(F2&lt;&gt;"","Kontrolle: ","")</f>
        <v/>
      </c>
      <c r="F2" s="183" t="str">
        <f>IF(ROUND(SUM(C12),0)&lt;&gt;ROUND(SUM(JJ_MWhZP!C40),0),"Summe Spalte C ungleich Summe Spalte C im Blatt JJ_MWhZP (Abgabe an Endverbraucher)","")</f>
        <v/>
      </c>
      <c r="G2" s="23"/>
      <c r="H2" s="23"/>
      <c r="I2" s="23"/>
      <c r="J2" s="23"/>
      <c r="K2" s="23"/>
      <c r="L2" s="23"/>
      <c r="M2" s="23"/>
      <c r="N2" s="23"/>
      <c r="S2" s="34"/>
      <c r="T2" s="34"/>
      <c r="U2" s="34"/>
      <c r="V2" s="34"/>
    </row>
    <row r="3" spans="1:22" s="132" customFormat="1" ht="15.75" customHeight="1" x14ac:dyDescent="0.2">
      <c r="A3" s="60"/>
      <c r="B3" s="34"/>
      <c r="E3" s="182" t="str">
        <f t="shared" si="0"/>
        <v/>
      </c>
      <c r="F3" s="183" t="str">
        <f>IF(ROUND(SUM(D12),0)&lt;ROUND(SUM(JJ_MWhZP!D40),0),"Summe Spalte D kleiner Summe Spalte D im Blatt JJ_MWhZP (Anzahl Endverbraucher)","")</f>
        <v/>
      </c>
      <c r="G3" s="23"/>
      <c r="H3" s="23"/>
      <c r="I3" s="23"/>
      <c r="J3" s="23"/>
      <c r="K3" s="23"/>
      <c r="L3" s="23"/>
      <c r="M3" s="23"/>
      <c r="N3" s="23"/>
      <c r="S3" s="34"/>
      <c r="T3" s="34"/>
      <c r="U3" s="34"/>
      <c r="V3" s="34"/>
    </row>
    <row r="4" spans="1:22" s="132" customFormat="1" ht="15.75" customHeight="1" x14ac:dyDescent="0.2">
      <c r="A4" s="242" t="s">
        <v>0</v>
      </c>
      <c r="B4" s="34" t="s">
        <v>628</v>
      </c>
      <c r="E4" s="182" t="str">
        <f t="shared" si="0"/>
        <v/>
      </c>
      <c r="F4" s="183" t="str">
        <f>IF(SUM(E12)&lt;&gt;SUM(JJ_MWhZP!F40),"Summe Spalte E ungleich Summe Spalte F im Blatt JJ_MWhZP (Anzahl Zählpunkte)","")</f>
        <v/>
      </c>
      <c r="G4" s="23"/>
      <c r="H4" s="23"/>
      <c r="I4" s="23"/>
      <c r="J4" s="23"/>
      <c r="K4" s="23"/>
      <c r="L4" s="23"/>
      <c r="M4" s="23"/>
      <c r="N4" s="23"/>
      <c r="U4" s="152"/>
    </row>
    <row r="5" spans="1:22" s="132" customFormat="1" ht="15.75" customHeight="1" x14ac:dyDescent="0.2">
      <c r="A5" s="154" t="str">
        <f>"Jahreserhebung "&amp;U!A11&amp;" "&amp;U!B12</f>
        <v>Jahreserhebung Netzbetreiber Erdgas 2021</v>
      </c>
      <c r="B5" s="156"/>
      <c r="C5" s="156"/>
      <c r="D5" s="155"/>
      <c r="E5" s="182" t="str">
        <f t="shared" si="0"/>
        <v/>
      </c>
      <c r="F5" s="183" t="str">
        <f>IF(SUM(F12:J12)&lt;&gt;SUM(JJ_MWhZP!G40:K40),"Summe Spalten F bis J ungleich Summe Spalten G bis K im Blatt JJ_MWhZP (Bewegung Zählpunkte)","")</f>
        <v/>
      </c>
      <c r="G5" s="23"/>
      <c r="H5" s="23"/>
      <c r="I5" s="23"/>
      <c r="J5" s="23"/>
      <c r="K5" s="23"/>
      <c r="L5" s="23"/>
      <c r="M5" s="23"/>
      <c r="N5" s="23"/>
    </row>
    <row r="6" spans="1:22" s="132" customFormat="1" ht="15.75" x14ac:dyDescent="0.2">
      <c r="A6" s="64" t="s">
        <v>8</v>
      </c>
      <c r="B6" s="154" t="str">
        <f>IF(U!$B$13&lt;&gt;"",U!$B$13,"")</f>
        <v/>
      </c>
      <c r="C6" s="156"/>
      <c r="D6" s="155"/>
      <c r="E6" s="200" t="str">
        <f t="shared" si="0"/>
        <v/>
      </c>
      <c r="F6" s="201" t="str">
        <f>IF(J12&lt;&gt;K12,"Summe Spalte J ungleich Spalte K (Zugänge / Abgänge)","")</f>
        <v/>
      </c>
      <c r="G6" s="23"/>
      <c r="H6" s="23"/>
      <c r="I6" s="23"/>
      <c r="J6" s="23"/>
      <c r="K6" s="23"/>
      <c r="L6" s="23"/>
      <c r="M6" s="23"/>
      <c r="N6" s="23"/>
    </row>
    <row r="7" spans="1:22" ht="15.75" x14ac:dyDescent="0.2">
      <c r="A7" s="154" t="s">
        <v>91</v>
      </c>
      <c r="B7" s="156"/>
      <c r="C7" s="156"/>
      <c r="D7" s="155"/>
      <c r="E7" s="182" t="str">
        <f t="shared" si="0"/>
        <v/>
      </c>
      <c r="F7" s="183" t="str">
        <f>IF(SUM(L12:N12)&lt;&gt;SUM(JJ_MWhZP!L40:N40),"Summe Spalten L bis N ungleich Summe Spalten L bis N im Blatt JJ_MWhZP (nicht durchgeführte Wechsel)","")</f>
        <v/>
      </c>
      <c r="G7" s="184"/>
      <c r="H7" s="184"/>
      <c r="I7" s="184"/>
      <c r="J7" s="184"/>
      <c r="K7" s="184"/>
      <c r="L7" s="184"/>
      <c r="M7" s="184"/>
      <c r="N7" s="184"/>
    </row>
    <row r="8" spans="1:22" x14ac:dyDescent="0.2">
      <c r="A8" s="321" t="str">
        <f>MM_Wechsel!A31</f>
        <v>Versorger Firmenname (*)</v>
      </c>
      <c r="B8" s="321" t="str">
        <f>MM_Wechsel!B31</f>
        <v>EIC-Nummer</v>
      </c>
      <c r="C8" s="386" t="s">
        <v>433</v>
      </c>
      <c r="D8" s="386" t="s">
        <v>187</v>
      </c>
      <c r="E8" s="390" t="s">
        <v>160</v>
      </c>
      <c r="F8" s="391"/>
      <c r="G8" s="391"/>
      <c r="H8" s="391"/>
      <c r="I8" s="391"/>
      <c r="J8" s="391"/>
      <c r="K8" s="391"/>
      <c r="L8" s="391"/>
      <c r="M8" s="391"/>
      <c r="N8" s="414"/>
    </row>
    <row r="9" spans="1:22" ht="25.5" customHeight="1" x14ac:dyDescent="0.2">
      <c r="A9" s="409"/>
      <c r="B9" s="409"/>
      <c r="C9" s="410"/>
      <c r="D9" s="410"/>
      <c r="E9" s="386" t="s">
        <v>188</v>
      </c>
      <c r="F9" s="386" t="s">
        <v>127</v>
      </c>
      <c r="G9" s="386" t="s">
        <v>125</v>
      </c>
      <c r="H9" s="386" t="s">
        <v>126</v>
      </c>
      <c r="I9" s="386" t="s">
        <v>120</v>
      </c>
      <c r="J9" s="418" t="s">
        <v>161</v>
      </c>
      <c r="K9" s="419"/>
      <c r="L9" s="412" t="s">
        <v>219</v>
      </c>
      <c r="M9" s="413"/>
      <c r="N9" s="414"/>
    </row>
    <row r="10" spans="1:22" ht="52.5" customHeight="1" x14ac:dyDescent="0.2">
      <c r="A10" s="409"/>
      <c r="B10" s="409"/>
      <c r="C10" s="411"/>
      <c r="D10" s="411"/>
      <c r="E10" s="417"/>
      <c r="F10" s="417"/>
      <c r="G10" s="417"/>
      <c r="H10" s="417"/>
      <c r="I10" s="417"/>
      <c r="J10" s="69" t="s">
        <v>101</v>
      </c>
      <c r="K10" s="69" t="s">
        <v>102</v>
      </c>
      <c r="L10" s="144" t="s">
        <v>134</v>
      </c>
      <c r="M10" s="144" t="s">
        <v>164</v>
      </c>
      <c r="N10" s="144" t="s">
        <v>133</v>
      </c>
    </row>
    <row r="11" spans="1:22" x14ac:dyDescent="0.2">
      <c r="A11" s="314"/>
      <c r="B11" s="314"/>
      <c r="C11" s="131" t="s">
        <v>5</v>
      </c>
      <c r="D11" s="131" t="s">
        <v>142</v>
      </c>
      <c r="E11" s="69" t="s">
        <v>142</v>
      </c>
      <c r="F11" s="69" t="s">
        <v>142</v>
      </c>
      <c r="G11" s="69" t="s">
        <v>142</v>
      </c>
      <c r="H11" s="69" t="s">
        <v>142</v>
      </c>
      <c r="I11" s="69" t="s">
        <v>142</v>
      </c>
      <c r="J11" s="69" t="s">
        <v>142</v>
      </c>
      <c r="K11" s="69" t="s">
        <v>142</v>
      </c>
      <c r="L11" s="69" t="s">
        <v>142</v>
      </c>
      <c r="M11" s="69" t="s">
        <v>142</v>
      </c>
      <c r="N11" s="69" t="s">
        <v>142</v>
      </c>
    </row>
    <row r="12" spans="1:22" x14ac:dyDescent="0.2">
      <c r="A12" s="415" t="s">
        <v>63</v>
      </c>
      <c r="B12" s="416"/>
      <c r="C12" s="227" t="str">
        <f>IF(SUM(C13:C145)&gt;0,SUM(C13:C145),"")</f>
        <v/>
      </c>
      <c r="D12" s="185" t="str">
        <f t="shared" ref="D12:N12" si="1">IF(SUM(D13:D145)&gt;0,SUM(D13:D145),"")</f>
        <v/>
      </c>
      <c r="E12" s="185" t="str">
        <f t="shared" si="1"/>
        <v/>
      </c>
      <c r="F12" s="185" t="str">
        <f t="shared" si="1"/>
        <v/>
      </c>
      <c r="G12" s="185" t="str">
        <f t="shared" si="1"/>
        <v/>
      </c>
      <c r="H12" s="185" t="str">
        <f t="shared" si="1"/>
        <v/>
      </c>
      <c r="I12" s="185" t="str">
        <f t="shared" si="1"/>
        <v/>
      </c>
      <c r="J12" s="137" t="str">
        <f t="shared" si="1"/>
        <v/>
      </c>
      <c r="K12" s="137" t="str">
        <f t="shared" si="1"/>
        <v/>
      </c>
      <c r="L12" s="185" t="str">
        <f t="shared" si="1"/>
        <v/>
      </c>
      <c r="M12" s="185" t="str">
        <f t="shared" si="1"/>
        <v/>
      </c>
      <c r="N12" s="185" t="str">
        <f t="shared" si="1"/>
        <v/>
      </c>
    </row>
    <row r="13" spans="1:22" x14ac:dyDescent="0.2">
      <c r="A13" s="83" t="str">
        <f>MM_Wechsel!R33</f>
        <v/>
      </c>
      <c r="B13" s="82" t="str">
        <f>IF(A13="","",IFERROR(VLOOKUP(A13,L!$M$11:$N$120,2,FALSE),"Eingabeart wurde geändert"))</f>
        <v/>
      </c>
      <c r="C13" s="226"/>
      <c r="D13" s="129"/>
      <c r="E13" s="129"/>
      <c r="F13" s="129"/>
      <c r="G13" s="129"/>
      <c r="H13" s="129"/>
      <c r="I13" s="129"/>
      <c r="J13" s="139" t="str">
        <f>IF(A13="","",SUMIF(MM_Wechsel!$S$33:$S$300,JJ_ZPLf!$A13&amp;JJ_ZPLf!$J$10,MM_Wechsel!$P$33:$P$300))</f>
        <v/>
      </c>
      <c r="K13" s="139" t="str">
        <f>IF(A13="","",SUMIF(MM_Wechsel!$S$33:$S$300,JJ_ZPLf!$A13&amp;JJ_ZPLf!$K$10,MM_Wechsel!$P$33:$P$300))</f>
        <v/>
      </c>
      <c r="L13" s="129"/>
      <c r="M13" s="129"/>
      <c r="N13" s="129"/>
      <c r="O13" s="220"/>
    </row>
    <row r="14" spans="1:22" x14ac:dyDescent="0.2">
      <c r="A14" s="83" t="str">
        <f>MM_Wechsel!R35</f>
        <v/>
      </c>
      <c r="B14" s="82" t="str">
        <f>IF(A14="","",IFERROR(VLOOKUP(A14,L!$M$11:$N$120,2,FALSE),"Eingabeart wurde geändert"))</f>
        <v/>
      </c>
      <c r="C14" s="225"/>
      <c r="D14" s="170"/>
      <c r="E14" s="170"/>
      <c r="F14" s="170"/>
      <c r="G14" s="170"/>
      <c r="H14" s="170"/>
      <c r="I14" s="170"/>
      <c r="J14" s="139" t="str">
        <f>IF(A14="","",SUMIF(MM_Wechsel!$S$33:$S$300,JJ_ZPLf!$A14&amp;JJ_ZPLf!$J$10,MM_Wechsel!$P$33:$P$300))</f>
        <v/>
      </c>
      <c r="K14" s="139" t="str">
        <f>IF(A14="","",SUMIF(MM_Wechsel!$S$33:$S$300,JJ_ZPLf!$A14&amp;JJ_ZPLf!$K$10,MM_Wechsel!$P$33:$P$300))</f>
        <v/>
      </c>
      <c r="L14" s="170"/>
      <c r="M14" s="170"/>
      <c r="N14" s="170"/>
      <c r="O14" s="220"/>
    </row>
    <row r="15" spans="1:22" x14ac:dyDescent="0.2">
      <c r="A15" s="83" t="str">
        <f>MM_Wechsel!R37</f>
        <v/>
      </c>
      <c r="B15" s="82" t="str">
        <f>IF(A15="","",IFERROR(VLOOKUP(A15,L!$M$11:$N$120,2,FALSE),"Eingabeart wurde geändert"))</f>
        <v/>
      </c>
      <c r="C15" s="225"/>
      <c r="D15" s="170"/>
      <c r="E15" s="170"/>
      <c r="F15" s="170"/>
      <c r="G15" s="170"/>
      <c r="H15" s="170"/>
      <c r="I15" s="170"/>
      <c r="J15" s="139" t="str">
        <f>IF(A15="","",SUMIF(MM_Wechsel!$S$33:$S$300,JJ_ZPLf!$A15&amp;JJ_ZPLf!$J$10,MM_Wechsel!$P$33:$P$300))</f>
        <v/>
      </c>
      <c r="K15" s="139" t="str">
        <f>IF(A15="","",SUMIF(MM_Wechsel!$S$33:$S$300,JJ_ZPLf!$A15&amp;JJ_ZPLf!$K$10,MM_Wechsel!$P$33:$P$300))</f>
        <v/>
      </c>
      <c r="L15" s="170"/>
      <c r="M15" s="170"/>
      <c r="N15" s="170"/>
      <c r="O15" s="220"/>
    </row>
    <row r="16" spans="1:22" x14ac:dyDescent="0.2">
      <c r="A16" s="83" t="str">
        <f>MM_Wechsel!R39</f>
        <v/>
      </c>
      <c r="B16" s="82" t="str">
        <f>IF(A16="","",IFERROR(VLOOKUP(A16,L!$M$11:$N$120,2,FALSE),"Eingabeart wurde geändert"))</f>
        <v/>
      </c>
      <c r="C16" s="225"/>
      <c r="D16" s="170"/>
      <c r="E16" s="170"/>
      <c r="F16" s="170"/>
      <c r="G16" s="170"/>
      <c r="H16" s="170"/>
      <c r="I16" s="170"/>
      <c r="J16" s="139" t="str">
        <f>IF(A16="","",SUMIF(MM_Wechsel!$S$33:$S$300,JJ_ZPLf!$A16&amp;JJ_ZPLf!$J$10,MM_Wechsel!$P$33:$P$300))</f>
        <v/>
      </c>
      <c r="K16" s="139" t="str">
        <f>IF(A16="","",SUMIF(MM_Wechsel!$S$33:$S$300,JJ_ZPLf!$A16&amp;JJ_ZPLf!$K$10,MM_Wechsel!$P$33:$P$300))</f>
        <v/>
      </c>
      <c r="L16" s="170"/>
      <c r="M16" s="170"/>
      <c r="N16" s="170"/>
      <c r="O16" s="220"/>
    </row>
    <row r="17" spans="1:15" x14ac:dyDescent="0.2">
      <c r="A17" s="83" t="str">
        <f>MM_Wechsel!R41</f>
        <v/>
      </c>
      <c r="B17" s="82" t="str">
        <f>IF(A17="","",IFERROR(VLOOKUP(A17,L!$M$11:$N$120,2,FALSE),"Eingabeart wurde geändert"))</f>
        <v/>
      </c>
      <c r="C17" s="225"/>
      <c r="D17" s="170"/>
      <c r="E17" s="170"/>
      <c r="F17" s="170"/>
      <c r="G17" s="170"/>
      <c r="H17" s="170"/>
      <c r="I17" s="170"/>
      <c r="J17" s="139" t="str">
        <f>IF(A17="","",SUMIF(MM_Wechsel!$S$33:$S$300,JJ_ZPLf!$A17&amp;JJ_ZPLf!$J$10,MM_Wechsel!$P$33:$P$300))</f>
        <v/>
      </c>
      <c r="K17" s="139" t="str">
        <f>IF(A17="","",SUMIF(MM_Wechsel!$S$33:$S$300,JJ_ZPLf!$A17&amp;JJ_ZPLf!$K$10,MM_Wechsel!$P$33:$P$300))</f>
        <v/>
      </c>
      <c r="L17" s="170"/>
      <c r="M17" s="170"/>
      <c r="N17" s="170"/>
      <c r="O17" s="220"/>
    </row>
    <row r="18" spans="1:15" x14ac:dyDescent="0.2">
      <c r="A18" s="83" t="str">
        <f>MM_Wechsel!R43</f>
        <v/>
      </c>
      <c r="B18" s="82" t="str">
        <f>IF(A18="","",IFERROR(VLOOKUP(A18,L!$M$11:$N$120,2,FALSE),"Eingabeart wurde geändert"))</f>
        <v/>
      </c>
      <c r="C18" s="225"/>
      <c r="D18" s="170"/>
      <c r="E18" s="170"/>
      <c r="F18" s="170"/>
      <c r="G18" s="170"/>
      <c r="H18" s="170"/>
      <c r="I18" s="170"/>
      <c r="J18" s="139" t="str">
        <f>IF(A18="","",SUMIF(MM_Wechsel!$S$33:$S$300,JJ_ZPLf!$A18&amp;JJ_ZPLf!$J$10,MM_Wechsel!$P$33:$P$300))</f>
        <v/>
      </c>
      <c r="K18" s="139" t="str">
        <f>IF(A18="","",SUMIF(MM_Wechsel!$S$33:$S$300,JJ_ZPLf!$A18&amp;JJ_ZPLf!$K$10,MM_Wechsel!$P$33:$P$300))</f>
        <v/>
      </c>
      <c r="L18" s="170"/>
      <c r="M18" s="170"/>
      <c r="N18" s="170"/>
      <c r="O18" s="220"/>
    </row>
    <row r="19" spans="1:15" x14ac:dyDescent="0.2">
      <c r="A19" s="83" t="str">
        <f>MM_Wechsel!R45</f>
        <v/>
      </c>
      <c r="B19" s="82" t="str">
        <f>IF(A19="","",IFERROR(VLOOKUP(A19,L!$M$11:$N$120,2,FALSE),"Eingabeart wurde geändert"))</f>
        <v/>
      </c>
      <c r="C19" s="225"/>
      <c r="D19" s="170"/>
      <c r="E19" s="170"/>
      <c r="F19" s="170"/>
      <c r="G19" s="170"/>
      <c r="H19" s="170"/>
      <c r="I19" s="170"/>
      <c r="J19" s="139" t="str">
        <f>IF(A19="","",SUMIF(MM_Wechsel!$S$33:$S$300,JJ_ZPLf!$A19&amp;JJ_ZPLf!$J$10,MM_Wechsel!$P$33:$P$300))</f>
        <v/>
      </c>
      <c r="K19" s="139" t="str">
        <f>IF(A19="","",SUMIF(MM_Wechsel!$S$33:$S$300,JJ_ZPLf!$A19&amp;JJ_ZPLf!$K$10,MM_Wechsel!$P$33:$P$300))</f>
        <v/>
      </c>
      <c r="L19" s="170"/>
      <c r="M19" s="170"/>
      <c r="N19" s="170"/>
      <c r="O19" s="220"/>
    </row>
    <row r="20" spans="1:15" x14ac:dyDescent="0.2">
      <c r="A20" s="83" t="str">
        <f>MM_Wechsel!R47</f>
        <v/>
      </c>
      <c r="B20" s="82" t="str">
        <f>IF(A20="","",IFERROR(VLOOKUP(A20,L!$M$11:$N$120,2,FALSE),"Eingabeart wurde geändert"))</f>
        <v/>
      </c>
      <c r="C20" s="225"/>
      <c r="D20" s="170"/>
      <c r="E20" s="170"/>
      <c r="F20" s="170"/>
      <c r="G20" s="170"/>
      <c r="H20" s="170"/>
      <c r="I20" s="170"/>
      <c r="J20" s="139" t="str">
        <f>IF(A20="","",SUMIF(MM_Wechsel!$S$33:$S$300,JJ_ZPLf!$A20&amp;JJ_ZPLf!$J$10,MM_Wechsel!$P$33:$P$300))</f>
        <v/>
      </c>
      <c r="K20" s="139" t="str">
        <f>IF(A20="","",SUMIF(MM_Wechsel!$S$33:$S$300,JJ_ZPLf!$A20&amp;JJ_ZPLf!$K$10,MM_Wechsel!$P$33:$P$300))</f>
        <v/>
      </c>
      <c r="L20" s="170"/>
      <c r="M20" s="170"/>
      <c r="N20" s="170"/>
      <c r="O20" s="220"/>
    </row>
    <row r="21" spans="1:15" x14ac:dyDescent="0.2">
      <c r="A21" s="83" t="str">
        <f>MM_Wechsel!R49</f>
        <v/>
      </c>
      <c r="B21" s="82" t="str">
        <f>IF(A21="","",IFERROR(VLOOKUP(A21,L!$M$11:$N$120,2,FALSE),"Eingabeart wurde geändert"))</f>
        <v/>
      </c>
      <c r="C21" s="225"/>
      <c r="D21" s="170"/>
      <c r="E21" s="170"/>
      <c r="F21" s="170"/>
      <c r="G21" s="170"/>
      <c r="H21" s="170"/>
      <c r="I21" s="170"/>
      <c r="J21" s="139" t="str">
        <f>IF(A21="","",SUMIF(MM_Wechsel!$S$33:$S$300,JJ_ZPLf!$A21&amp;JJ_ZPLf!$J$10,MM_Wechsel!$P$33:$P$300))</f>
        <v/>
      </c>
      <c r="K21" s="139" t="str">
        <f>IF(A21="","",SUMIF(MM_Wechsel!$S$33:$S$300,JJ_ZPLf!$A21&amp;JJ_ZPLf!$K$10,MM_Wechsel!$P$33:$P$300))</f>
        <v/>
      </c>
      <c r="L21" s="170"/>
      <c r="M21" s="170"/>
      <c r="N21" s="170"/>
      <c r="O21" s="220"/>
    </row>
    <row r="22" spans="1:15" x14ac:dyDescent="0.2">
      <c r="A22" s="83" t="str">
        <f>MM_Wechsel!R51</f>
        <v/>
      </c>
      <c r="B22" s="82" t="str">
        <f>IF(A22="","",IFERROR(VLOOKUP(A22,L!$M$11:$N$120,2,FALSE),"Eingabeart wurde geändert"))</f>
        <v/>
      </c>
      <c r="C22" s="225"/>
      <c r="D22" s="170"/>
      <c r="E22" s="170"/>
      <c r="F22" s="170"/>
      <c r="G22" s="170"/>
      <c r="H22" s="170"/>
      <c r="I22" s="170"/>
      <c r="J22" s="139" t="str">
        <f>IF(A22="","",SUMIF(MM_Wechsel!$S$33:$S$300,JJ_ZPLf!$A22&amp;JJ_ZPLf!$J$10,MM_Wechsel!$P$33:$P$300))</f>
        <v/>
      </c>
      <c r="K22" s="139" t="str">
        <f>IF(A22="","",SUMIF(MM_Wechsel!$S$33:$S$300,JJ_ZPLf!$A22&amp;JJ_ZPLf!$K$10,MM_Wechsel!$P$33:$P$300))</f>
        <v/>
      </c>
      <c r="L22" s="170"/>
      <c r="M22" s="170"/>
      <c r="N22" s="170"/>
      <c r="O22" s="220"/>
    </row>
    <row r="23" spans="1:15" x14ac:dyDescent="0.2">
      <c r="A23" s="83" t="str">
        <f>MM_Wechsel!R53</f>
        <v/>
      </c>
      <c r="B23" s="82" t="str">
        <f>IF(A23="","",IFERROR(VLOOKUP(A23,L!$M$11:$N$120,2,FALSE),"Eingabeart wurde geändert"))</f>
        <v/>
      </c>
      <c r="C23" s="225"/>
      <c r="D23" s="170"/>
      <c r="E23" s="170"/>
      <c r="F23" s="170"/>
      <c r="G23" s="170"/>
      <c r="H23" s="170"/>
      <c r="I23" s="170"/>
      <c r="J23" s="139" t="str">
        <f>IF(A23="","",SUMIF(MM_Wechsel!$S$33:$S$300,JJ_ZPLf!$A23&amp;JJ_ZPLf!$J$10,MM_Wechsel!$P$33:$P$300))</f>
        <v/>
      </c>
      <c r="K23" s="139" t="str">
        <f>IF(A23="","",SUMIF(MM_Wechsel!$S$33:$S$300,JJ_ZPLf!$A23&amp;JJ_ZPLf!$K$10,MM_Wechsel!$P$33:$P$300))</f>
        <v/>
      </c>
      <c r="L23" s="170"/>
      <c r="M23" s="170"/>
      <c r="N23" s="170"/>
      <c r="O23" s="220"/>
    </row>
    <row r="24" spans="1:15" x14ac:dyDescent="0.2">
      <c r="A24" s="83" t="str">
        <f>MM_Wechsel!R55</f>
        <v/>
      </c>
      <c r="B24" s="82" t="str">
        <f>IF(A24="","",IFERROR(VLOOKUP(A24,L!$M$11:$N$120,2,FALSE),"Eingabeart wurde geändert"))</f>
        <v/>
      </c>
      <c r="C24" s="225"/>
      <c r="D24" s="170"/>
      <c r="E24" s="170"/>
      <c r="F24" s="170"/>
      <c r="G24" s="170"/>
      <c r="H24" s="170"/>
      <c r="I24" s="170"/>
      <c r="J24" s="139" t="str">
        <f>IF(A24="","",SUMIF(MM_Wechsel!$S$33:$S$300,JJ_ZPLf!$A24&amp;JJ_ZPLf!$J$10,MM_Wechsel!$P$33:$P$300))</f>
        <v/>
      </c>
      <c r="K24" s="139" t="str">
        <f>IF(A24="","",SUMIF(MM_Wechsel!$S$33:$S$300,JJ_ZPLf!$A24&amp;JJ_ZPLf!$K$10,MM_Wechsel!$P$33:$P$300))</f>
        <v/>
      </c>
      <c r="L24" s="170"/>
      <c r="M24" s="170"/>
      <c r="N24" s="170"/>
      <c r="O24" s="220"/>
    </row>
    <row r="25" spans="1:15" x14ac:dyDescent="0.2">
      <c r="A25" s="83" t="str">
        <f>MM_Wechsel!R57</f>
        <v/>
      </c>
      <c r="B25" s="82" t="str">
        <f>IF(A25="","",IFERROR(VLOOKUP(A25,L!$M$11:$N$120,2,FALSE),"Eingabeart wurde geändert"))</f>
        <v/>
      </c>
      <c r="C25" s="225"/>
      <c r="D25" s="170"/>
      <c r="E25" s="170"/>
      <c r="F25" s="170"/>
      <c r="G25" s="170"/>
      <c r="H25" s="170"/>
      <c r="I25" s="170"/>
      <c r="J25" s="139" t="str">
        <f>IF(A25="","",SUMIF(MM_Wechsel!$S$33:$S$300,JJ_ZPLf!$A25&amp;JJ_ZPLf!$J$10,MM_Wechsel!$P$33:$P$300))</f>
        <v/>
      </c>
      <c r="K25" s="139" t="str">
        <f>IF(A25="","",SUMIF(MM_Wechsel!$S$33:$S$300,JJ_ZPLf!$A25&amp;JJ_ZPLf!$K$10,MM_Wechsel!$P$33:$P$300))</f>
        <v/>
      </c>
      <c r="L25" s="170"/>
      <c r="M25" s="170"/>
      <c r="N25" s="170"/>
      <c r="O25" s="220"/>
    </row>
    <row r="26" spans="1:15" x14ac:dyDescent="0.2">
      <c r="A26" s="83" t="str">
        <f>MM_Wechsel!R59</f>
        <v/>
      </c>
      <c r="B26" s="82" t="str">
        <f>IF(A26="","",IFERROR(VLOOKUP(A26,L!$M$11:$N$120,2,FALSE),"Eingabeart wurde geändert"))</f>
        <v/>
      </c>
      <c r="C26" s="225"/>
      <c r="D26" s="170"/>
      <c r="E26" s="170"/>
      <c r="F26" s="170"/>
      <c r="G26" s="170"/>
      <c r="H26" s="170"/>
      <c r="I26" s="170"/>
      <c r="J26" s="139" t="str">
        <f>IF(A26="","",SUMIF(MM_Wechsel!$S$33:$S$300,JJ_ZPLf!$A26&amp;JJ_ZPLf!$J$10,MM_Wechsel!$P$33:$P$300))</f>
        <v/>
      </c>
      <c r="K26" s="139" t="str">
        <f>IF(A26="","",SUMIF(MM_Wechsel!$S$33:$S$300,JJ_ZPLf!$A26&amp;JJ_ZPLf!$K$10,MM_Wechsel!$P$33:$P$300))</f>
        <v/>
      </c>
      <c r="L26" s="170"/>
      <c r="M26" s="170"/>
      <c r="N26" s="170"/>
      <c r="O26" s="220"/>
    </row>
    <row r="27" spans="1:15" x14ac:dyDescent="0.2">
      <c r="A27" s="83" t="str">
        <f>MM_Wechsel!R61</f>
        <v/>
      </c>
      <c r="B27" s="82" t="str">
        <f>IF(A27="","",IFERROR(VLOOKUP(A27,L!$M$11:$N$120,2,FALSE),"Eingabeart wurde geändert"))</f>
        <v/>
      </c>
      <c r="C27" s="225"/>
      <c r="D27" s="170"/>
      <c r="E27" s="170"/>
      <c r="F27" s="170"/>
      <c r="G27" s="170"/>
      <c r="H27" s="170"/>
      <c r="I27" s="170"/>
      <c r="J27" s="139" t="str">
        <f>IF(A27="","",SUMIF(MM_Wechsel!$S$33:$S$300,JJ_ZPLf!$A27&amp;JJ_ZPLf!$J$10,MM_Wechsel!$P$33:$P$300))</f>
        <v/>
      </c>
      <c r="K27" s="139" t="str">
        <f>IF(A27="","",SUMIF(MM_Wechsel!$S$33:$S$300,JJ_ZPLf!$A27&amp;JJ_ZPLf!$K$10,MM_Wechsel!$P$33:$P$300))</f>
        <v/>
      </c>
      <c r="L27" s="170"/>
      <c r="M27" s="170"/>
      <c r="N27" s="170"/>
      <c r="O27" s="220"/>
    </row>
    <row r="28" spans="1:15" x14ac:dyDescent="0.2">
      <c r="A28" s="83" t="str">
        <f>MM_Wechsel!R63</f>
        <v/>
      </c>
      <c r="B28" s="82" t="str">
        <f>IF(A28="","",IFERROR(VLOOKUP(A28,L!$M$11:$N$120,2,FALSE),"Eingabeart wurde geändert"))</f>
        <v/>
      </c>
      <c r="C28" s="225"/>
      <c r="D28" s="170"/>
      <c r="E28" s="170"/>
      <c r="F28" s="170"/>
      <c r="G28" s="170"/>
      <c r="H28" s="170"/>
      <c r="I28" s="170"/>
      <c r="J28" s="139" t="str">
        <f>IF(A28="","",SUMIF(MM_Wechsel!$S$33:$S$300,JJ_ZPLf!$A28&amp;JJ_ZPLf!$J$10,MM_Wechsel!$P$33:$P$300))</f>
        <v/>
      </c>
      <c r="K28" s="139" t="str">
        <f>IF(A28="","",SUMIF(MM_Wechsel!$S$33:$S$300,JJ_ZPLf!$A28&amp;JJ_ZPLf!$K$10,MM_Wechsel!$P$33:$P$300))</f>
        <v/>
      </c>
      <c r="L28" s="170"/>
      <c r="M28" s="170"/>
      <c r="N28" s="170"/>
      <c r="O28" s="220"/>
    </row>
    <row r="29" spans="1:15" x14ac:dyDescent="0.2">
      <c r="A29" s="83" t="str">
        <f>MM_Wechsel!R65</f>
        <v/>
      </c>
      <c r="B29" s="82" t="str">
        <f>IF(A29="","",IFERROR(VLOOKUP(A29,L!$M$11:$N$120,2,FALSE),"Eingabeart wurde geändert"))</f>
        <v/>
      </c>
      <c r="C29" s="225"/>
      <c r="D29" s="170"/>
      <c r="E29" s="170"/>
      <c r="F29" s="170"/>
      <c r="G29" s="170"/>
      <c r="H29" s="170"/>
      <c r="I29" s="170"/>
      <c r="J29" s="139" t="str">
        <f>IF(A29="","",SUMIF(MM_Wechsel!$S$33:$S$300,JJ_ZPLf!$A29&amp;JJ_ZPLf!$J$10,MM_Wechsel!$P$33:$P$300))</f>
        <v/>
      </c>
      <c r="K29" s="139" t="str">
        <f>IF(A29="","",SUMIF(MM_Wechsel!$S$33:$S$300,JJ_ZPLf!$A29&amp;JJ_ZPLf!$K$10,MM_Wechsel!$P$33:$P$300))</f>
        <v/>
      </c>
      <c r="L29" s="170"/>
      <c r="M29" s="170"/>
      <c r="N29" s="170"/>
      <c r="O29" s="220"/>
    </row>
    <row r="30" spans="1:15" x14ac:dyDescent="0.2">
      <c r="A30" s="83" t="str">
        <f>MM_Wechsel!R67</f>
        <v/>
      </c>
      <c r="B30" s="82" t="str">
        <f>IF(A30="","",IFERROR(VLOOKUP(A30,L!$M$11:$N$120,2,FALSE),"Eingabeart wurde geändert"))</f>
        <v/>
      </c>
      <c r="C30" s="225"/>
      <c r="D30" s="170"/>
      <c r="E30" s="170"/>
      <c r="F30" s="170"/>
      <c r="G30" s="170"/>
      <c r="H30" s="170"/>
      <c r="I30" s="170"/>
      <c r="J30" s="139" t="str">
        <f>IF(A30="","",SUMIF(MM_Wechsel!$S$33:$S$300,JJ_ZPLf!$A30&amp;JJ_ZPLf!$J$10,MM_Wechsel!$P$33:$P$300))</f>
        <v/>
      </c>
      <c r="K30" s="139" t="str">
        <f>IF(A30="","",SUMIF(MM_Wechsel!$S$33:$S$300,JJ_ZPLf!$A30&amp;JJ_ZPLf!$K$10,MM_Wechsel!$P$33:$P$300))</f>
        <v/>
      </c>
      <c r="L30" s="170"/>
      <c r="M30" s="170"/>
      <c r="N30" s="170"/>
      <c r="O30" s="220"/>
    </row>
    <row r="31" spans="1:15" x14ac:dyDescent="0.2">
      <c r="A31" s="83" t="str">
        <f>MM_Wechsel!R69</f>
        <v/>
      </c>
      <c r="B31" s="82" t="str">
        <f>IF(A31="","",IFERROR(VLOOKUP(A31,L!$M$11:$N$120,2,FALSE),"Eingabeart wurde geändert"))</f>
        <v/>
      </c>
      <c r="C31" s="225"/>
      <c r="D31" s="170"/>
      <c r="E31" s="170"/>
      <c r="F31" s="170"/>
      <c r="G31" s="170"/>
      <c r="H31" s="170"/>
      <c r="I31" s="170"/>
      <c r="J31" s="139" t="str">
        <f>IF(A31="","",SUMIF(MM_Wechsel!$S$33:$S$300,JJ_ZPLf!$A31&amp;JJ_ZPLf!$J$10,MM_Wechsel!$P$33:$P$300))</f>
        <v/>
      </c>
      <c r="K31" s="139" t="str">
        <f>IF(A31="","",SUMIF(MM_Wechsel!$S$33:$S$300,JJ_ZPLf!$A31&amp;JJ_ZPLf!$K$10,MM_Wechsel!$P$33:$P$300))</f>
        <v/>
      </c>
      <c r="L31" s="170"/>
      <c r="M31" s="170"/>
      <c r="N31" s="170"/>
      <c r="O31" s="220"/>
    </row>
    <row r="32" spans="1:15" x14ac:dyDescent="0.2">
      <c r="A32" s="83" t="str">
        <f>MM_Wechsel!R71</f>
        <v/>
      </c>
      <c r="B32" s="82" t="str">
        <f>IF(A32="","",IFERROR(VLOOKUP(A32,L!$M$11:$N$120,2,FALSE),"Eingabeart wurde geändert"))</f>
        <v/>
      </c>
      <c r="C32" s="225"/>
      <c r="D32" s="170"/>
      <c r="E32" s="170"/>
      <c r="F32" s="170"/>
      <c r="G32" s="170"/>
      <c r="H32" s="170"/>
      <c r="I32" s="170"/>
      <c r="J32" s="139" t="str">
        <f>IF(A32="","",SUMIF(MM_Wechsel!$S$33:$S$300,JJ_ZPLf!$A32&amp;JJ_ZPLf!$J$10,MM_Wechsel!$P$33:$P$300))</f>
        <v/>
      </c>
      <c r="K32" s="139" t="str">
        <f>IF(A32="","",SUMIF(MM_Wechsel!$S$33:$S$300,JJ_ZPLf!$A32&amp;JJ_ZPLf!$K$10,MM_Wechsel!$P$33:$P$300))</f>
        <v/>
      </c>
      <c r="L32" s="170"/>
      <c r="M32" s="170"/>
      <c r="N32" s="170"/>
      <c r="O32" s="220"/>
    </row>
    <row r="33" spans="1:15" x14ac:dyDescent="0.2">
      <c r="A33" s="83" t="str">
        <f>MM_Wechsel!R73</f>
        <v/>
      </c>
      <c r="B33" s="82" t="str">
        <f>IF(A33="","",IFERROR(VLOOKUP(A33,L!$M$11:$N$120,2,FALSE),"Eingabeart wurde geändert"))</f>
        <v/>
      </c>
      <c r="C33" s="225"/>
      <c r="D33" s="170"/>
      <c r="E33" s="170"/>
      <c r="F33" s="170"/>
      <c r="G33" s="170"/>
      <c r="H33" s="170"/>
      <c r="I33" s="170"/>
      <c r="J33" s="139" t="str">
        <f>IF(A33="","",SUMIF(MM_Wechsel!$S$33:$S$300,JJ_ZPLf!$A33&amp;JJ_ZPLf!$J$10,MM_Wechsel!$P$33:$P$300))</f>
        <v/>
      </c>
      <c r="K33" s="139" t="str">
        <f>IF(A33="","",SUMIF(MM_Wechsel!$S$33:$S$300,JJ_ZPLf!$A33&amp;JJ_ZPLf!$K$10,MM_Wechsel!$P$33:$P$300))</f>
        <v/>
      </c>
      <c r="L33" s="170"/>
      <c r="M33" s="170"/>
      <c r="N33" s="170"/>
      <c r="O33" s="220"/>
    </row>
    <row r="34" spans="1:15" x14ac:dyDescent="0.2">
      <c r="A34" s="83" t="str">
        <f>MM_Wechsel!R75</f>
        <v/>
      </c>
      <c r="B34" s="82" t="str">
        <f>IF(A34="","",IFERROR(VLOOKUP(A34,L!$M$11:$N$120,2,FALSE),"Eingabeart wurde geändert"))</f>
        <v/>
      </c>
      <c r="C34" s="225"/>
      <c r="D34" s="170"/>
      <c r="E34" s="170"/>
      <c r="F34" s="170"/>
      <c r="G34" s="170"/>
      <c r="H34" s="170"/>
      <c r="I34" s="170"/>
      <c r="J34" s="139" t="str">
        <f>IF(A34="","",SUMIF(MM_Wechsel!$S$33:$S$300,JJ_ZPLf!$A34&amp;JJ_ZPLf!$J$10,MM_Wechsel!$P$33:$P$300))</f>
        <v/>
      </c>
      <c r="K34" s="139" t="str">
        <f>IF(A34="","",SUMIF(MM_Wechsel!$S$33:$S$300,JJ_ZPLf!$A34&amp;JJ_ZPLf!$K$10,MM_Wechsel!$P$33:$P$300))</f>
        <v/>
      </c>
      <c r="L34" s="170"/>
      <c r="M34" s="170"/>
      <c r="N34" s="170"/>
      <c r="O34" s="220"/>
    </row>
    <row r="35" spans="1:15" x14ac:dyDescent="0.2">
      <c r="A35" s="83" t="str">
        <f>MM_Wechsel!R77</f>
        <v/>
      </c>
      <c r="B35" s="82" t="str">
        <f>IF(A35="","",IFERROR(VLOOKUP(A35,L!$M$11:$N$120,2,FALSE),"Eingabeart wurde geändert"))</f>
        <v/>
      </c>
      <c r="C35" s="225"/>
      <c r="D35" s="170"/>
      <c r="E35" s="170"/>
      <c r="F35" s="170"/>
      <c r="G35" s="170"/>
      <c r="H35" s="170"/>
      <c r="I35" s="170"/>
      <c r="J35" s="139" t="str">
        <f>IF(A35="","",SUMIF(MM_Wechsel!$S$33:$S$300,JJ_ZPLf!$A35&amp;JJ_ZPLf!$J$10,MM_Wechsel!$P$33:$P$300))</f>
        <v/>
      </c>
      <c r="K35" s="139" t="str">
        <f>IF(A35="","",SUMIF(MM_Wechsel!$S$33:$S$300,JJ_ZPLf!$A35&amp;JJ_ZPLf!$K$10,MM_Wechsel!$P$33:$P$300))</f>
        <v/>
      </c>
      <c r="L35" s="170"/>
      <c r="M35" s="170"/>
      <c r="N35" s="170"/>
      <c r="O35" s="220"/>
    </row>
    <row r="36" spans="1:15" x14ac:dyDescent="0.2">
      <c r="A36" s="83" t="str">
        <f>MM_Wechsel!R79</f>
        <v/>
      </c>
      <c r="B36" s="82" t="str">
        <f>IF(A36="","",IFERROR(VLOOKUP(A36,L!$M$11:$N$120,2,FALSE),"Eingabeart wurde geändert"))</f>
        <v/>
      </c>
      <c r="C36" s="225"/>
      <c r="D36" s="170"/>
      <c r="E36" s="170"/>
      <c r="F36" s="170"/>
      <c r="G36" s="170"/>
      <c r="H36" s="170"/>
      <c r="I36" s="170"/>
      <c r="J36" s="139" t="str">
        <f>IF(A36="","",SUMIF(MM_Wechsel!$S$33:$S$300,JJ_ZPLf!$A36&amp;JJ_ZPLf!$J$10,MM_Wechsel!$P$33:$P$300))</f>
        <v/>
      </c>
      <c r="K36" s="139" t="str">
        <f>IF(A36="","",SUMIF(MM_Wechsel!$S$33:$S$300,JJ_ZPLf!$A36&amp;JJ_ZPLf!$K$10,MM_Wechsel!$P$33:$P$300))</f>
        <v/>
      </c>
      <c r="L36" s="170"/>
      <c r="M36" s="170"/>
      <c r="N36" s="170"/>
      <c r="O36" s="220"/>
    </row>
    <row r="37" spans="1:15" x14ac:dyDescent="0.2">
      <c r="A37" s="83" t="str">
        <f>MM_Wechsel!R81</f>
        <v/>
      </c>
      <c r="B37" s="82" t="str">
        <f>IF(A37="","",IFERROR(VLOOKUP(A37,L!$M$11:$N$120,2,FALSE),"Eingabeart wurde geändert"))</f>
        <v/>
      </c>
      <c r="C37" s="225"/>
      <c r="D37" s="170"/>
      <c r="E37" s="170"/>
      <c r="F37" s="170"/>
      <c r="G37" s="170"/>
      <c r="H37" s="170"/>
      <c r="I37" s="170"/>
      <c r="J37" s="139" t="str">
        <f>IF(A37="","",SUMIF(MM_Wechsel!$S$33:$S$300,JJ_ZPLf!$A37&amp;JJ_ZPLf!$J$10,MM_Wechsel!$P$33:$P$300))</f>
        <v/>
      </c>
      <c r="K37" s="139" t="str">
        <f>IF(A37="","",SUMIF(MM_Wechsel!$S$33:$S$300,JJ_ZPLf!$A37&amp;JJ_ZPLf!$K$10,MM_Wechsel!$P$33:$P$300))</f>
        <v/>
      </c>
      <c r="L37" s="170"/>
      <c r="M37" s="170"/>
      <c r="N37" s="170"/>
      <c r="O37" s="220"/>
    </row>
    <row r="38" spans="1:15" x14ac:dyDescent="0.2">
      <c r="A38" s="83" t="str">
        <f>MM_Wechsel!R83</f>
        <v/>
      </c>
      <c r="B38" s="82" t="str">
        <f>IF(A38="","",IFERROR(VLOOKUP(A38,L!$M$11:$N$120,2,FALSE),"Eingabeart wurde geändert"))</f>
        <v/>
      </c>
      <c r="C38" s="225"/>
      <c r="D38" s="170"/>
      <c r="E38" s="170"/>
      <c r="F38" s="170"/>
      <c r="G38" s="170"/>
      <c r="H38" s="170"/>
      <c r="I38" s="170"/>
      <c r="J38" s="139" t="str">
        <f>IF(A38="","",SUMIF(MM_Wechsel!$S$33:$S$300,JJ_ZPLf!$A38&amp;JJ_ZPLf!$J$10,MM_Wechsel!$P$33:$P$300))</f>
        <v/>
      </c>
      <c r="K38" s="139" t="str">
        <f>IF(A38="","",SUMIF(MM_Wechsel!$S$33:$S$300,JJ_ZPLf!$A38&amp;JJ_ZPLf!$K$10,MM_Wechsel!$P$33:$P$300))</f>
        <v/>
      </c>
      <c r="L38" s="170"/>
      <c r="M38" s="170"/>
      <c r="N38" s="170"/>
      <c r="O38" s="220"/>
    </row>
    <row r="39" spans="1:15" x14ac:dyDescent="0.2">
      <c r="A39" s="83" t="str">
        <f>MM_Wechsel!R85</f>
        <v/>
      </c>
      <c r="B39" s="82" t="str">
        <f>IF(A39="","",IFERROR(VLOOKUP(A39,L!$M$11:$N$120,2,FALSE),"Eingabeart wurde geändert"))</f>
        <v/>
      </c>
      <c r="C39" s="225"/>
      <c r="D39" s="170"/>
      <c r="E39" s="170"/>
      <c r="F39" s="170"/>
      <c r="G39" s="170"/>
      <c r="H39" s="170"/>
      <c r="I39" s="170"/>
      <c r="J39" s="139" t="str">
        <f>IF(A39="","",SUMIF(MM_Wechsel!$S$33:$S$300,JJ_ZPLf!$A39&amp;JJ_ZPLf!$J$10,MM_Wechsel!$P$33:$P$300))</f>
        <v/>
      </c>
      <c r="K39" s="139" t="str">
        <f>IF(A39="","",SUMIF(MM_Wechsel!$S$33:$S$300,JJ_ZPLf!$A39&amp;JJ_ZPLf!$K$10,MM_Wechsel!$P$33:$P$300))</f>
        <v/>
      </c>
      <c r="L39" s="170"/>
      <c r="M39" s="170"/>
      <c r="N39" s="170"/>
      <c r="O39" s="220"/>
    </row>
    <row r="40" spans="1:15" x14ac:dyDescent="0.2">
      <c r="A40" s="83" t="str">
        <f>MM_Wechsel!R87</f>
        <v/>
      </c>
      <c r="B40" s="82" t="str">
        <f>IF(A40="","",IFERROR(VLOOKUP(A40,L!$M$11:$N$120,2,FALSE),"Eingabeart wurde geändert"))</f>
        <v/>
      </c>
      <c r="C40" s="225"/>
      <c r="D40" s="170"/>
      <c r="E40" s="170"/>
      <c r="F40" s="170"/>
      <c r="G40" s="170"/>
      <c r="H40" s="170"/>
      <c r="I40" s="170"/>
      <c r="J40" s="139" t="str">
        <f>IF(A40="","",SUMIF(MM_Wechsel!$S$33:$S$300,JJ_ZPLf!$A40&amp;JJ_ZPLf!$J$10,MM_Wechsel!$P$33:$P$300))</f>
        <v/>
      </c>
      <c r="K40" s="139" t="str">
        <f>IF(A40="","",SUMIF(MM_Wechsel!$S$33:$S$300,JJ_ZPLf!$A40&amp;JJ_ZPLf!$K$10,MM_Wechsel!$P$33:$P$300))</f>
        <v/>
      </c>
      <c r="L40" s="170"/>
      <c r="M40" s="170"/>
      <c r="N40" s="170"/>
      <c r="O40" s="220"/>
    </row>
    <row r="41" spans="1:15" x14ac:dyDescent="0.2">
      <c r="A41" s="83" t="str">
        <f>MM_Wechsel!R89</f>
        <v/>
      </c>
      <c r="B41" s="82" t="str">
        <f>IF(A41="","",IFERROR(VLOOKUP(A41,L!$M$11:$N$120,2,FALSE),"Eingabeart wurde geändert"))</f>
        <v/>
      </c>
      <c r="C41" s="225"/>
      <c r="D41" s="170"/>
      <c r="E41" s="170"/>
      <c r="F41" s="170"/>
      <c r="G41" s="170"/>
      <c r="H41" s="170"/>
      <c r="I41" s="170"/>
      <c r="J41" s="139" t="str">
        <f>IF(A41="","",SUMIF(MM_Wechsel!$S$33:$S$300,JJ_ZPLf!$A41&amp;JJ_ZPLf!$J$10,MM_Wechsel!$P$33:$P$300))</f>
        <v/>
      </c>
      <c r="K41" s="139" t="str">
        <f>IF(A41="","",SUMIF(MM_Wechsel!$S$33:$S$300,JJ_ZPLf!$A41&amp;JJ_ZPLf!$K$10,MM_Wechsel!$P$33:$P$300))</f>
        <v/>
      </c>
      <c r="L41" s="170"/>
      <c r="M41" s="170"/>
      <c r="N41" s="170"/>
      <c r="O41" s="220"/>
    </row>
    <row r="42" spans="1:15" x14ac:dyDescent="0.2">
      <c r="A42" s="83" t="str">
        <f>MM_Wechsel!R91</f>
        <v/>
      </c>
      <c r="B42" s="82" t="str">
        <f>IF(A42="","",IFERROR(VLOOKUP(A42,L!$M$11:$N$120,2,FALSE),"Eingabeart wurde geändert"))</f>
        <v/>
      </c>
      <c r="C42" s="225"/>
      <c r="D42" s="170"/>
      <c r="E42" s="170"/>
      <c r="F42" s="170"/>
      <c r="G42" s="170"/>
      <c r="H42" s="170"/>
      <c r="I42" s="170"/>
      <c r="J42" s="139" t="str">
        <f>IF(A42="","",SUMIF(MM_Wechsel!$S$33:$S$300,JJ_ZPLf!$A42&amp;JJ_ZPLf!$J$10,MM_Wechsel!$P$33:$P$300))</f>
        <v/>
      </c>
      <c r="K42" s="139" t="str">
        <f>IF(A42="","",SUMIF(MM_Wechsel!$S$33:$S$300,JJ_ZPLf!$A42&amp;JJ_ZPLf!$K$10,MM_Wechsel!$P$33:$P$300))</f>
        <v/>
      </c>
      <c r="L42" s="170"/>
      <c r="M42" s="170"/>
      <c r="N42" s="170"/>
      <c r="O42" s="220"/>
    </row>
    <row r="43" spans="1:15" x14ac:dyDescent="0.2">
      <c r="A43" s="83" t="str">
        <f>MM_Wechsel!R93</f>
        <v/>
      </c>
      <c r="B43" s="82" t="str">
        <f>IF(A43="","",IFERROR(VLOOKUP(A43,L!$M$11:$N$120,2,FALSE),"Eingabeart wurde geändert"))</f>
        <v/>
      </c>
      <c r="C43" s="225"/>
      <c r="D43" s="170"/>
      <c r="E43" s="170"/>
      <c r="F43" s="170"/>
      <c r="G43" s="170"/>
      <c r="H43" s="170"/>
      <c r="I43" s="170"/>
      <c r="J43" s="139" t="str">
        <f>IF(A43="","",SUMIF(MM_Wechsel!$S$33:$S$300,JJ_ZPLf!$A43&amp;JJ_ZPLf!$J$10,MM_Wechsel!$P$33:$P$300))</f>
        <v/>
      </c>
      <c r="K43" s="139" t="str">
        <f>IF(A43="","",SUMIF(MM_Wechsel!$S$33:$S$300,JJ_ZPLf!$A43&amp;JJ_ZPLf!$K$10,MM_Wechsel!$P$33:$P$300))</f>
        <v/>
      </c>
      <c r="L43" s="170"/>
      <c r="M43" s="170"/>
      <c r="N43" s="170"/>
      <c r="O43" s="220"/>
    </row>
    <row r="44" spans="1:15" x14ac:dyDescent="0.2">
      <c r="A44" s="83" t="str">
        <f>MM_Wechsel!R95</f>
        <v/>
      </c>
      <c r="B44" s="82" t="str">
        <f>IF(A44="","",IFERROR(VLOOKUP(A44,L!$M$11:$N$120,2,FALSE),"Eingabeart wurde geändert"))</f>
        <v/>
      </c>
      <c r="C44" s="225"/>
      <c r="D44" s="170"/>
      <c r="E44" s="170"/>
      <c r="F44" s="170"/>
      <c r="G44" s="170"/>
      <c r="H44" s="170"/>
      <c r="I44" s="170"/>
      <c r="J44" s="139" t="str">
        <f>IF(A44="","",SUMIF(MM_Wechsel!$S$33:$S$300,JJ_ZPLf!$A44&amp;JJ_ZPLf!$J$10,MM_Wechsel!$P$33:$P$300))</f>
        <v/>
      </c>
      <c r="K44" s="139" t="str">
        <f>IF(A44="","",SUMIF(MM_Wechsel!$S$33:$S$300,JJ_ZPLf!$A44&amp;JJ_ZPLf!$K$10,MM_Wechsel!$P$33:$P$300))</f>
        <v/>
      </c>
      <c r="L44" s="170"/>
      <c r="M44" s="170"/>
      <c r="N44" s="170"/>
      <c r="O44" s="220"/>
    </row>
    <row r="45" spans="1:15" x14ac:dyDescent="0.2">
      <c r="A45" s="83" t="str">
        <f>MM_Wechsel!R97</f>
        <v/>
      </c>
      <c r="B45" s="82" t="str">
        <f>IF(A45="","",IFERROR(VLOOKUP(A45,L!$M$11:$N$120,2,FALSE),"Eingabeart wurde geändert"))</f>
        <v/>
      </c>
      <c r="C45" s="225"/>
      <c r="D45" s="170"/>
      <c r="E45" s="170"/>
      <c r="F45" s="170"/>
      <c r="G45" s="170"/>
      <c r="H45" s="170"/>
      <c r="I45" s="170"/>
      <c r="J45" s="139" t="str">
        <f>IF(A45="","",SUMIF(MM_Wechsel!$S$33:$S$300,JJ_ZPLf!$A45&amp;JJ_ZPLf!$J$10,MM_Wechsel!$P$33:$P$300))</f>
        <v/>
      </c>
      <c r="K45" s="139" t="str">
        <f>IF(A45="","",SUMIF(MM_Wechsel!$S$33:$S$300,JJ_ZPLf!$A45&amp;JJ_ZPLf!$K$10,MM_Wechsel!$P$33:$P$300))</f>
        <v/>
      </c>
      <c r="L45" s="170"/>
      <c r="M45" s="170"/>
      <c r="N45" s="170"/>
      <c r="O45" s="220"/>
    </row>
    <row r="46" spans="1:15" x14ac:dyDescent="0.2">
      <c r="A46" s="83" t="str">
        <f>MM_Wechsel!R99</f>
        <v/>
      </c>
      <c r="B46" s="82" t="str">
        <f>IF(A46="","",IFERROR(VLOOKUP(A46,L!$M$11:$N$120,2,FALSE),"Eingabeart wurde geändert"))</f>
        <v/>
      </c>
      <c r="C46" s="225"/>
      <c r="D46" s="170"/>
      <c r="E46" s="170"/>
      <c r="F46" s="170"/>
      <c r="G46" s="170"/>
      <c r="H46" s="170"/>
      <c r="I46" s="170"/>
      <c r="J46" s="139" t="str">
        <f>IF(A46="","",SUMIF(MM_Wechsel!$S$33:$S$300,JJ_ZPLf!$A46&amp;JJ_ZPLf!$J$10,MM_Wechsel!$P$33:$P$300))</f>
        <v/>
      </c>
      <c r="K46" s="139" t="str">
        <f>IF(A46="","",SUMIF(MM_Wechsel!$S$33:$S$300,JJ_ZPLf!$A46&amp;JJ_ZPLf!$K$10,MM_Wechsel!$P$33:$P$300))</f>
        <v/>
      </c>
      <c r="L46" s="170"/>
      <c r="M46" s="170"/>
      <c r="N46" s="170"/>
      <c r="O46" s="220"/>
    </row>
    <row r="47" spans="1:15" x14ac:dyDescent="0.2">
      <c r="A47" s="83" t="str">
        <f>MM_Wechsel!R101</f>
        <v/>
      </c>
      <c r="B47" s="82" t="str">
        <f>IF(A47="","",IFERROR(VLOOKUP(A47,L!$M$11:$N$120,2,FALSE),"Eingabeart wurde geändert"))</f>
        <v/>
      </c>
      <c r="C47" s="225"/>
      <c r="D47" s="170"/>
      <c r="E47" s="170"/>
      <c r="F47" s="170"/>
      <c r="G47" s="170"/>
      <c r="H47" s="170"/>
      <c r="I47" s="170"/>
      <c r="J47" s="139" t="str">
        <f>IF(A47="","",SUMIF(MM_Wechsel!$S$33:$S$300,JJ_ZPLf!$A47&amp;JJ_ZPLf!$J$10,MM_Wechsel!$P$33:$P$300))</f>
        <v/>
      </c>
      <c r="K47" s="139" t="str">
        <f>IF(A47="","",SUMIF(MM_Wechsel!$S$33:$S$300,JJ_ZPLf!$A47&amp;JJ_ZPLf!$K$10,MM_Wechsel!$P$33:$P$300))</f>
        <v/>
      </c>
      <c r="L47" s="170"/>
      <c r="M47" s="170"/>
      <c r="N47" s="170"/>
      <c r="O47" s="220"/>
    </row>
    <row r="48" spans="1:15" x14ac:dyDescent="0.2">
      <c r="A48" s="83" t="str">
        <f>MM_Wechsel!R103</f>
        <v/>
      </c>
      <c r="B48" s="82" t="str">
        <f>IF(A48="","",IFERROR(VLOOKUP(A48,L!$M$11:$N$120,2,FALSE),"Eingabeart wurde geändert"))</f>
        <v/>
      </c>
      <c r="C48" s="225"/>
      <c r="D48" s="170"/>
      <c r="E48" s="170"/>
      <c r="F48" s="170"/>
      <c r="G48" s="170"/>
      <c r="H48" s="170"/>
      <c r="I48" s="170"/>
      <c r="J48" s="139" t="str">
        <f>IF(A48="","",SUMIF(MM_Wechsel!$S$33:$S$300,JJ_ZPLf!$A48&amp;JJ_ZPLf!$J$10,MM_Wechsel!$P$33:$P$300))</f>
        <v/>
      </c>
      <c r="K48" s="139" t="str">
        <f>IF(A48="","",SUMIF(MM_Wechsel!$S$33:$S$300,JJ_ZPLf!$A48&amp;JJ_ZPLf!$K$10,MM_Wechsel!$P$33:$P$300))</f>
        <v/>
      </c>
      <c r="L48" s="170"/>
      <c r="M48" s="170"/>
      <c r="N48" s="170"/>
      <c r="O48" s="220"/>
    </row>
    <row r="49" spans="1:15" x14ac:dyDescent="0.2">
      <c r="A49" s="83" t="str">
        <f>MM_Wechsel!R105</f>
        <v/>
      </c>
      <c r="B49" s="82" t="str">
        <f>IF(A49="","",IFERROR(VLOOKUP(A49,L!$M$11:$N$120,2,FALSE),"Eingabeart wurde geändert"))</f>
        <v/>
      </c>
      <c r="C49" s="225"/>
      <c r="D49" s="170"/>
      <c r="E49" s="170"/>
      <c r="F49" s="170"/>
      <c r="G49" s="170"/>
      <c r="H49" s="170"/>
      <c r="I49" s="170"/>
      <c r="J49" s="139" t="str">
        <f>IF(A49="","",SUMIF(MM_Wechsel!$S$33:$S$300,JJ_ZPLf!$A49&amp;JJ_ZPLf!$J$10,MM_Wechsel!$P$33:$P$300))</f>
        <v/>
      </c>
      <c r="K49" s="139" t="str">
        <f>IF(A49="","",SUMIF(MM_Wechsel!$S$33:$S$300,JJ_ZPLf!$A49&amp;JJ_ZPLf!$K$10,MM_Wechsel!$P$33:$P$300))</f>
        <v/>
      </c>
      <c r="L49" s="170"/>
      <c r="M49" s="170"/>
      <c r="N49" s="170"/>
      <c r="O49" s="220"/>
    </row>
    <row r="50" spans="1:15" x14ac:dyDescent="0.2">
      <c r="A50" s="83" t="str">
        <f>MM_Wechsel!R107</f>
        <v/>
      </c>
      <c r="B50" s="82" t="str">
        <f>IF(A50="","",IFERROR(VLOOKUP(A50,L!$M$11:$N$120,2,FALSE),"Eingabeart wurde geändert"))</f>
        <v/>
      </c>
      <c r="C50" s="225"/>
      <c r="D50" s="170"/>
      <c r="E50" s="170"/>
      <c r="F50" s="170"/>
      <c r="G50" s="170"/>
      <c r="H50" s="170"/>
      <c r="I50" s="170"/>
      <c r="J50" s="139" t="str">
        <f>IF(A50="","",SUMIF(MM_Wechsel!$S$33:$S$300,JJ_ZPLf!$A50&amp;JJ_ZPLf!$J$10,MM_Wechsel!$P$33:$P$300))</f>
        <v/>
      </c>
      <c r="K50" s="139" t="str">
        <f>IF(A50="","",SUMIF(MM_Wechsel!$S$33:$S$300,JJ_ZPLf!$A50&amp;JJ_ZPLf!$K$10,MM_Wechsel!$P$33:$P$300))</f>
        <v/>
      </c>
      <c r="L50" s="170"/>
      <c r="M50" s="170"/>
      <c r="N50" s="170"/>
      <c r="O50" s="220"/>
    </row>
    <row r="51" spans="1:15" x14ac:dyDescent="0.2">
      <c r="A51" s="83" t="str">
        <f>MM_Wechsel!R109</f>
        <v/>
      </c>
      <c r="B51" s="82" t="str">
        <f>IF(A51="","",IFERROR(VLOOKUP(A51,L!$M$11:$N$120,2,FALSE),"Eingabeart wurde geändert"))</f>
        <v/>
      </c>
      <c r="C51" s="225"/>
      <c r="D51" s="170"/>
      <c r="E51" s="170"/>
      <c r="F51" s="170"/>
      <c r="G51" s="170"/>
      <c r="H51" s="170"/>
      <c r="I51" s="170"/>
      <c r="J51" s="139" t="str">
        <f>IF(A51="","",SUMIF(MM_Wechsel!$S$33:$S$300,JJ_ZPLf!$A51&amp;JJ_ZPLf!$J$10,MM_Wechsel!$P$33:$P$300))</f>
        <v/>
      </c>
      <c r="K51" s="139" t="str">
        <f>IF(A51="","",SUMIF(MM_Wechsel!$S$33:$S$300,JJ_ZPLf!$A51&amp;JJ_ZPLf!$K$10,MM_Wechsel!$P$33:$P$300))</f>
        <v/>
      </c>
      <c r="L51" s="170"/>
      <c r="M51" s="170"/>
      <c r="N51" s="170"/>
      <c r="O51" s="220"/>
    </row>
    <row r="52" spans="1:15" x14ac:dyDescent="0.2">
      <c r="A52" s="83" t="str">
        <f>MM_Wechsel!R111</f>
        <v/>
      </c>
      <c r="B52" s="82" t="str">
        <f>IF(A52="","",IFERROR(VLOOKUP(A52,L!$M$11:$N$120,2,FALSE),"Eingabeart wurde geändert"))</f>
        <v/>
      </c>
      <c r="C52" s="225"/>
      <c r="D52" s="170"/>
      <c r="E52" s="170"/>
      <c r="F52" s="170"/>
      <c r="G52" s="170"/>
      <c r="H52" s="170"/>
      <c r="I52" s="170"/>
      <c r="J52" s="139" t="str">
        <f>IF(A52="","",SUMIF(MM_Wechsel!$S$33:$S$300,JJ_ZPLf!$A52&amp;JJ_ZPLf!$J$10,MM_Wechsel!$P$33:$P$300))</f>
        <v/>
      </c>
      <c r="K52" s="139" t="str">
        <f>IF(A52="","",SUMIF(MM_Wechsel!$S$33:$S$300,JJ_ZPLf!$A52&amp;JJ_ZPLf!$K$10,MM_Wechsel!$P$33:$P$300))</f>
        <v/>
      </c>
      <c r="L52" s="170"/>
      <c r="M52" s="170"/>
      <c r="N52" s="170"/>
      <c r="O52" s="220"/>
    </row>
    <row r="53" spans="1:15" x14ac:dyDescent="0.2">
      <c r="A53" s="83" t="str">
        <f>MM_Wechsel!R113</f>
        <v/>
      </c>
      <c r="B53" s="82" t="str">
        <f>IF(A53="","",IFERROR(VLOOKUP(A53,L!$M$11:$N$120,2,FALSE),"Eingabeart wurde geändert"))</f>
        <v/>
      </c>
      <c r="C53" s="225"/>
      <c r="D53" s="170"/>
      <c r="E53" s="170"/>
      <c r="F53" s="170"/>
      <c r="G53" s="170"/>
      <c r="H53" s="170"/>
      <c r="I53" s="170"/>
      <c r="J53" s="139" t="str">
        <f>IF(A53="","",SUMIF(MM_Wechsel!$S$33:$S$300,JJ_ZPLf!$A53&amp;JJ_ZPLf!$J$10,MM_Wechsel!$P$33:$P$300))</f>
        <v/>
      </c>
      <c r="K53" s="139" t="str">
        <f>IF(A53="","",SUMIF(MM_Wechsel!$S$33:$S$300,JJ_ZPLf!$A53&amp;JJ_ZPLf!$K$10,MM_Wechsel!$P$33:$P$300))</f>
        <v/>
      </c>
      <c r="L53" s="170"/>
      <c r="M53" s="170"/>
      <c r="N53" s="170"/>
      <c r="O53" s="220"/>
    </row>
    <row r="54" spans="1:15" x14ac:dyDescent="0.2">
      <c r="A54" s="83" t="str">
        <f>MM_Wechsel!R115</f>
        <v/>
      </c>
      <c r="B54" s="82" t="str">
        <f>IF(A54="","",IFERROR(VLOOKUP(A54,L!$M$11:$N$120,2,FALSE),"Eingabeart wurde geändert"))</f>
        <v/>
      </c>
      <c r="C54" s="225"/>
      <c r="D54" s="170"/>
      <c r="E54" s="170"/>
      <c r="F54" s="170"/>
      <c r="G54" s="170"/>
      <c r="H54" s="170"/>
      <c r="I54" s="170"/>
      <c r="J54" s="139" t="str">
        <f>IF(A54="","",SUMIF(MM_Wechsel!$S$33:$S$300,JJ_ZPLf!$A54&amp;JJ_ZPLf!$J$10,MM_Wechsel!$P$33:$P$300))</f>
        <v/>
      </c>
      <c r="K54" s="139" t="str">
        <f>IF(A54="","",SUMIF(MM_Wechsel!$S$33:$S$300,JJ_ZPLf!$A54&amp;JJ_ZPLf!$K$10,MM_Wechsel!$P$33:$P$300))</f>
        <v/>
      </c>
      <c r="L54" s="170"/>
      <c r="M54" s="170"/>
      <c r="N54" s="170"/>
      <c r="O54" s="220"/>
    </row>
    <row r="55" spans="1:15" x14ac:dyDescent="0.2">
      <c r="A55" s="83" t="str">
        <f>MM_Wechsel!R117</f>
        <v/>
      </c>
      <c r="B55" s="82" t="str">
        <f>IF(A55="","",IFERROR(VLOOKUP(A55,L!$M$11:$N$120,2,FALSE),"Eingabeart wurde geändert"))</f>
        <v/>
      </c>
      <c r="C55" s="225"/>
      <c r="D55" s="170"/>
      <c r="E55" s="170"/>
      <c r="F55" s="170"/>
      <c r="G55" s="170"/>
      <c r="H55" s="170"/>
      <c r="I55" s="170"/>
      <c r="J55" s="139" t="str">
        <f>IF(A55="","",SUMIF(MM_Wechsel!$S$33:$S$300,JJ_ZPLf!$A55&amp;JJ_ZPLf!$J$10,MM_Wechsel!$P$33:$P$300))</f>
        <v/>
      </c>
      <c r="K55" s="139" t="str">
        <f>IF(A55="","",SUMIF(MM_Wechsel!$S$33:$S$300,JJ_ZPLf!$A55&amp;JJ_ZPLf!$K$10,MM_Wechsel!$P$33:$P$300))</f>
        <v/>
      </c>
      <c r="L55" s="170"/>
      <c r="M55" s="170"/>
      <c r="N55" s="170"/>
      <c r="O55" s="220"/>
    </row>
    <row r="56" spans="1:15" x14ac:dyDescent="0.2">
      <c r="A56" s="83" t="str">
        <f>MM_Wechsel!R119</f>
        <v/>
      </c>
      <c r="B56" s="82" t="str">
        <f>IF(A56="","",IFERROR(VLOOKUP(A56,L!$M$11:$N$120,2,FALSE),"Eingabeart wurde geändert"))</f>
        <v/>
      </c>
      <c r="C56" s="225"/>
      <c r="D56" s="170"/>
      <c r="E56" s="170"/>
      <c r="F56" s="170"/>
      <c r="G56" s="170"/>
      <c r="H56" s="170"/>
      <c r="I56" s="170"/>
      <c r="J56" s="139" t="str">
        <f>IF(A56="","",SUMIF(MM_Wechsel!$S$33:$S$300,JJ_ZPLf!$A56&amp;JJ_ZPLf!$J$10,MM_Wechsel!$P$33:$P$300))</f>
        <v/>
      </c>
      <c r="K56" s="139" t="str">
        <f>IF(A56="","",SUMIF(MM_Wechsel!$S$33:$S$300,JJ_ZPLf!$A56&amp;JJ_ZPLf!$K$10,MM_Wechsel!$P$33:$P$300))</f>
        <v/>
      </c>
      <c r="L56" s="170"/>
      <c r="M56" s="170"/>
      <c r="N56" s="170"/>
      <c r="O56" s="220"/>
    </row>
    <row r="57" spans="1:15" x14ac:dyDescent="0.2">
      <c r="A57" s="83" t="str">
        <f>MM_Wechsel!R121</f>
        <v/>
      </c>
      <c r="B57" s="82" t="str">
        <f>IF(A57="","",IFERROR(VLOOKUP(A57,L!$M$11:$N$120,2,FALSE),"Eingabeart wurde geändert"))</f>
        <v/>
      </c>
      <c r="C57" s="225"/>
      <c r="D57" s="170"/>
      <c r="E57" s="170"/>
      <c r="F57" s="170"/>
      <c r="G57" s="170"/>
      <c r="H57" s="170"/>
      <c r="I57" s="170"/>
      <c r="J57" s="139" t="str">
        <f>IF(A57="","",SUMIF(MM_Wechsel!$S$33:$S$300,JJ_ZPLf!$A57&amp;JJ_ZPLf!$J$10,MM_Wechsel!$P$33:$P$300))</f>
        <v/>
      </c>
      <c r="K57" s="139" t="str">
        <f>IF(A57="","",SUMIF(MM_Wechsel!$S$33:$S$300,JJ_ZPLf!$A57&amp;JJ_ZPLf!$K$10,MM_Wechsel!$P$33:$P$300))</f>
        <v/>
      </c>
      <c r="L57" s="170"/>
      <c r="M57" s="170"/>
      <c r="N57" s="170"/>
      <c r="O57" s="220"/>
    </row>
    <row r="58" spans="1:15" x14ac:dyDescent="0.2">
      <c r="A58" s="83" t="str">
        <f>MM_Wechsel!R123</f>
        <v/>
      </c>
      <c r="B58" s="82" t="str">
        <f>IF(A58="","",IFERROR(VLOOKUP(A58,L!$M$11:$N$120,2,FALSE),"Eingabeart wurde geändert"))</f>
        <v/>
      </c>
      <c r="C58" s="225"/>
      <c r="D58" s="170"/>
      <c r="E58" s="170"/>
      <c r="F58" s="170"/>
      <c r="G58" s="170"/>
      <c r="H58" s="170"/>
      <c r="I58" s="170"/>
      <c r="J58" s="139" t="str">
        <f>IF(A58="","",SUMIF(MM_Wechsel!$S$33:$S$300,JJ_ZPLf!$A58&amp;JJ_ZPLf!$J$10,MM_Wechsel!$P$33:$P$300))</f>
        <v/>
      </c>
      <c r="K58" s="139" t="str">
        <f>IF(A58="","",SUMIF(MM_Wechsel!$S$33:$S$300,JJ_ZPLf!$A58&amp;JJ_ZPLf!$K$10,MM_Wechsel!$P$33:$P$300))</f>
        <v/>
      </c>
      <c r="L58" s="170"/>
      <c r="M58" s="170"/>
      <c r="N58" s="170"/>
      <c r="O58" s="220"/>
    </row>
    <row r="59" spans="1:15" x14ac:dyDescent="0.2">
      <c r="A59" s="83" t="str">
        <f>MM_Wechsel!R125</f>
        <v/>
      </c>
      <c r="B59" s="82" t="str">
        <f>IF(A59="","",IFERROR(VLOOKUP(A59,L!$M$11:$N$120,2,FALSE),"Eingabeart wurde geändert"))</f>
        <v/>
      </c>
      <c r="C59" s="225"/>
      <c r="D59" s="170"/>
      <c r="E59" s="170"/>
      <c r="F59" s="170"/>
      <c r="G59" s="170"/>
      <c r="H59" s="170"/>
      <c r="I59" s="170"/>
      <c r="J59" s="139" t="str">
        <f>IF(A59="","",SUMIF(MM_Wechsel!$S$33:$S$300,JJ_ZPLf!$A59&amp;JJ_ZPLf!$J$10,MM_Wechsel!$P$33:$P$300))</f>
        <v/>
      </c>
      <c r="K59" s="139" t="str">
        <f>IF(A59="","",SUMIF(MM_Wechsel!$S$33:$S$300,JJ_ZPLf!$A59&amp;JJ_ZPLf!$K$10,MM_Wechsel!$P$33:$P$300))</f>
        <v/>
      </c>
      <c r="L59" s="170"/>
      <c r="M59" s="170"/>
      <c r="N59" s="170"/>
      <c r="O59" s="220"/>
    </row>
    <row r="60" spans="1:15" x14ac:dyDescent="0.2">
      <c r="A60" s="83" t="str">
        <f>MM_Wechsel!R127</f>
        <v/>
      </c>
      <c r="B60" s="82" t="str">
        <f>IF(A60="","",IFERROR(VLOOKUP(A60,L!$M$11:$N$120,2,FALSE),"Eingabeart wurde geändert"))</f>
        <v/>
      </c>
      <c r="C60" s="225"/>
      <c r="D60" s="170"/>
      <c r="E60" s="170"/>
      <c r="F60" s="170"/>
      <c r="G60" s="170"/>
      <c r="H60" s="170"/>
      <c r="I60" s="170"/>
      <c r="J60" s="139" t="str">
        <f>IF(A60="","",SUMIF(MM_Wechsel!$S$33:$S$300,JJ_ZPLf!$A60&amp;JJ_ZPLf!$J$10,MM_Wechsel!$P$33:$P$300))</f>
        <v/>
      </c>
      <c r="K60" s="139" t="str">
        <f>IF(A60="","",SUMIF(MM_Wechsel!$S$33:$S$300,JJ_ZPLf!$A60&amp;JJ_ZPLf!$K$10,MM_Wechsel!$P$33:$P$300))</f>
        <v/>
      </c>
      <c r="L60" s="170"/>
      <c r="M60" s="170"/>
      <c r="N60" s="170"/>
      <c r="O60" s="220"/>
    </row>
    <row r="61" spans="1:15" x14ac:dyDescent="0.2">
      <c r="A61" s="83" t="str">
        <f>MM_Wechsel!R129</f>
        <v/>
      </c>
      <c r="B61" s="82" t="str">
        <f>IF(A61="","",IFERROR(VLOOKUP(A61,L!$M$11:$N$120,2,FALSE),"Eingabeart wurde geändert"))</f>
        <v/>
      </c>
      <c r="C61" s="225"/>
      <c r="D61" s="170"/>
      <c r="E61" s="170"/>
      <c r="F61" s="170"/>
      <c r="G61" s="170"/>
      <c r="H61" s="170"/>
      <c r="I61" s="170"/>
      <c r="J61" s="139" t="str">
        <f>IF(A61="","",SUMIF(MM_Wechsel!$S$33:$S$300,JJ_ZPLf!$A61&amp;JJ_ZPLf!$J$10,MM_Wechsel!$P$33:$P$300))</f>
        <v/>
      </c>
      <c r="K61" s="139" t="str">
        <f>IF(A61="","",SUMIF(MM_Wechsel!$S$33:$S$300,JJ_ZPLf!$A61&amp;JJ_ZPLf!$K$10,MM_Wechsel!$P$33:$P$300))</f>
        <v/>
      </c>
      <c r="L61" s="170"/>
      <c r="M61" s="170"/>
      <c r="N61" s="170"/>
      <c r="O61" s="220"/>
    </row>
    <row r="62" spans="1:15" x14ac:dyDescent="0.2">
      <c r="A62" s="83" t="str">
        <f>MM_Wechsel!R131</f>
        <v/>
      </c>
      <c r="B62" s="82" t="str">
        <f>IF(A62="","",IFERROR(VLOOKUP(A62,L!$M$11:$N$120,2,FALSE),"Eingabeart wurde geändert"))</f>
        <v/>
      </c>
      <c r="C62" s="225"/>
      <c r="D62" s="170"/>
      <c r="E62" s="170"/>
      <c r="F62" s="170"/>
      <c r="G62" s="170"/>
      <c r="H62" s="170"/>
      <c r="I62" s="170"/>
      <c r="J62" s="139" t="str">
        <f>IF(A62="","",SUMIF(MM_Wechsel!$S$33:$S$300,JJ_ZPLf!$A62&amp;JJ_ZPLf!$J$10,MM_Wechsel!$P$33:$P$300))</f>
        <v/>
      </c>
      <c r="K62" s="139" t="str">
        <f>IF(A62="","",SUMIF(MM_Wechsel!$S$33:$S$300,JJ_ZPLf!$A62&amp;JJ_ZPLf!$K$10,MM_Wechsel!$P$33:$P$300))</f>
        <v/>
      </c>
      <c r="L62" s="170"/>
      <c r="M62" s="170"/>
      <c r="N62" s="170"/>
      <c r="O62" s="220"/>
    </row>
    <row r="63" spans="1:15" x14ac:dyDescent="0.2">
      <c r="A63" s="83" t="str">
        <f>MM_Wechsel!R133</f>
        <v/>
      </c>
      <c r="B63" s="82" t="str">
        <f>IF(A63="","",IFERROR(VLOOKUP(A63,L!$M$11:$N$120,2,FALSE),"Eingabeart wurde geändert"))</f>
        <v/>
      </c>
      <c r="C63" s="225"/>
      <c r="D63" s="170"/>
      <c r="E63" s="170"/>
      <c r="F63" s="170"/>
      <c r="G63" s="170"/>
      <c r="H63" s="170"/>
      <c r="I63" s="170"/>
      <c r="J63" s="139" t="str">
        <f>IF(A63="","",SUMIF(MM_Wechsel!$S$33:$S$300,JJ_ZPLf!$A63&amp;JJ_ZPLf!$J$10,MM_Wechsel!$P$33:$P$300))</f>
        <v/>
      </c>
      <c r="K63" s="139" t="str">
        <f>IF(A63="","",SUMIF(MM_Wechsel!$S$33:$S$300,JJ_ZPLf!$A63&amp;JJ_ZPLf!$K$10,MM_Wechsel!$P$33:$P$300))</f>
        <v/>
      </c>
      <c r="L63" s="170"/>
      <c r="M63" s="170"/>
      <c r="N63" s="170"/>
      <c r="O63" s="220"/>
    </row>
    <row r="64" spans="1:15" x14ac:dyDescent="0.2">
      <c r="A64" s="83" t="str">
        <f>MM_Wechsel!R135</f>
        <v/>
      </c>
      <c r="B64" s="82" t="str">
        <f>IF(A64="","",IFERROR(VLOOKUP(A64,L!$M$11:$N$120,2,FALSE),"Eingabeart wurde geändert"))</f>
        <v/>
      </c>
      <c r="C64" s="225"/>
      <c r="D64" s="170"/>
      <c r="E64" s="170"/>
      <c r="F64" s="170"/>
      <c r="G64" s="170"/>
      <c r="H64" s="170"/>
      <c r="I64" s="170"/>
      <c r="J64" s="139" t="str">
        <f>IF(A64="","",SUMIF(MM_Wechsel!$S$33:$S$300,JJ_ZPLf!$A64&amp;JJ_ZPLf!$J$10,MM_Wechsel!$P$33:$P$300))</f>
        <v/>
      </c>
      <c r="K64" s="139" t="str">
        <f>IF(A64="","",SUMIF(MM_Wechsel!$S$33:$S$300,JJ_ZPLf!$A64&amp;JJ_ZPLf!$K$10,MM_Wechsel!$P$33:$P$300))</f>
        <v/>
      </c>
      <c r="L64" s="170"/>
      <c r="M64" s="170"/>
      <c r="N64" s="170"/>
      <c r="O64" s="220"/>
    </row>
    <row r="65" spans="1:15" x14ac:dyDescent="0.2">
      <c r="A65" s="83" t="str">
        <f>MM_Wechsel!R137</f>
        <v/>
      </c>
      <c r="B65" s="82" t="str">
        <f>IF(A65="","",IFERROR(VLOOKUP(A65,L!$M$11:$N$120,2,FALSE),"Eingabeart wurde geändert"))</f>
        <v/>
      </c>
      <c r="C65" s="225"/>
      <c r="D65" s="170"/>
      <c r="E65" s="170"/>
      <c r="F65" s="170"/>
      <c r="G65" s="170"/>
      <c r="H65" s="170"/>
      <c r="I65" s="170"/>
      <c r="J65" s="139" t="str">
        <f>IF(A65="","",SUMIF(MM_Wechsel!$S$33:$S$300,JJ_ZPLf!$A65&amp;JJ_ZPLf!$J$10,MM_Wechsel!$P$33:$P$300))</f>
        <v/>
      </c>
      <c r="K65" s="139" t="str">
        <f>IF(A65="","",SUMIF(MM_Wechsel!$S$33:$S$300,JJ_ZPLf!$A65&amp;JJ_ZPLf!$K$10,MM_Wechsel!$P$33:$P$300))</f>
        <v/>
      </c>
      <c r="L65" s="170"/>
      <c r="M65" s="170"/>
      <c r="N65" s="170"/>
      <c r="O65" s="220"/>
    </row>
    <row r="66" spans="1:15" x14ac:dyDescent="0.2">
      <c r="A66" s="83" t="str">
        <f>MM_Wechsel!R139</f>
        <v/>
      </c>
      <c r="B66" s="82" t="str">
        <f>IF(A66="","",IFERROR(VLOOKUP(A66,L!$M$11:$N$120,2,FALSE),"Eingabeart wurde geändert"))</f>
        <v/>
      </c>
      <c r="C66" s="225"/>
      <c r="D66" s="170"/>
      <c r="E66" s="170"/>
      <c r="F66" s="170"/>
      <c r="G66" s="170"/>
      <c r="H66" s="170"/>
      <c r="I66" s="170"/>
      <c r="J66" s="139" t="str">
        <f>IF(A66="","",SUMIF(MM_Wechsel!$S$33:$S$300,JJ_ZPLf!$A66&amp;JJ_ZPLf!$J$10,MM_Wechsel!$P$33:$P$300))</f>
        <v/>
      </c>
      <c r="K66" s="139" t="str">
        <f>IF(A66="","",SUMIF(MM_Wechsel!$S$33:$S$300,JJ_ZPLf!$A66&amp;JJ_ZPLf!$K$10,MM_Wechsel!$P$33:$P$300))</f>
        <v/>
      </c>
      <c r="L66" s="170"/>
      <c r="M66" s="170"/>
      <c r="N66" s="170"/>
      <c r="O66" s="220"/>
    </row>
    <row r="67" spans="1:15" x14ac:dyDescent="0.2">
      <c r="A67" s="83" t="str">
        <f>MM_Wechsel!R141</f>
        <v/>
      </c>
      <c r="B67" s="82" t="str">
        <f>IF(A67="","",IFERROR(VLOOKUP(A67,L!$M$11:$N$120,2,FALSE),"Eingabeart wurde geändert"))</f>
        <v/>
      </c>
      <c r="C67" s="225"/>
      <c r="D67" s="170"/>
      <c r="E67" s="170"/>
      <c r="F67" s="170"/>
      <c r="G67" s="170"/>
      <c r="H67" s="170"/>
      <c r="I67" s="170"/>
      <c r="J67" s="139" t="str">
        <f>IF(A67="","",SUMIF(MM_Wechsel!$S$33:$S$300,JJ_ZPLf!$A67&amp;JJ_ZPLf!$J$10,MM_Wechsel!$P$33:$P$300))</f>
        <v/>
      </c>
      <c r="K67" s="139" t="str">
        <f>IF(A67="","",SUMIF(MM_Wechsel!$S$33:$S$300,JJ_ZPLf!$A67&amp;JJ_ZPLf!$K$10,MM_Wechsel!$P$33:$P$300))</f>
        <v/>
      </c>
      <c r="L67" s="170"/>
      <c r="M67" s="170"/>
      <c r="N67" s="170"/>
      <c r="O67" s="220"/>
    </row>
    <row r="68" spans="1:15" x14ac:dyDescent="0.2">
      <c r="A68" s="83" t="str">
        <f>MM_Wechsel!R143</f>
        <v/>
      </c>
      <c r="B68" s="82" t="str">
        <f>IF(A68="","",IFERROR(VLOOKUP(A68,L!$M$11:$N$120,2,FALSE),"Eingabeart wurde geändert"))</f>
        <v/>
      </c>
      <c r="C68" s="225"/>
      <c r="D68" s="170"/>
      <c r="E68" s="170"/>
      <c r="F68" s="170"/>
      <c r="G68" s="170"/>
      <c r="H68" s="170"/>
      <c r="I68" s="170"/>
      <c r="J68" s="139" t="str">
        <f>IF(A68="","",SUMIF(MM_Wechsel!$S$33:$S$300,JJ_ZPLf!$A68&amp;JJ_ZPLf!$J$10,MM_Wechsel!$P$33:$P$300))</f>
        <v/>
      </c>
      <c r="K68" s="139" t="str">
        <f>IF(A68="","",SUMIF(MM_Wechsel!$S$33:$S$300,JJ_ZPLf!$A68&amp;JJ_ZPLf!$K$10,MM_Wechsel!$P$33:$P$300))</f>
        <v/>
      </c>
      <c r="L68" s="170"/>
      <c r="M68" s="170"/>
      <c r="N68" s="170"/>
      <c r="O68" s="220"/>
    </row>
    <row r="69" spans="1:15" x14ac:dyDescent="0.2">
      <c r="A69" s="83" t="str">
        <f>MM_Wechsel!R145</f>
        <v/>
      </c>
      <c r="B69" s="82" t="str">
        <f>IF(A69="","",IFERROR(VLOOKUP(A69,L!$M$11:$N$120,2,FALSE),"Eingabeart wurde geändert"))</f>
        <v/>
      </c>
      <c r="C69" s="225"/>
      <c r="D69" s="170"/>
      <c r="E69" s="170"/>
      <c r="F69" s="170"/>
      <c r="G69" s="170"/>
      <c r="H69" s="170"/>
      <c r="I69" s="170"/>
      <c r="J69" s="139" t="str">
        <f>IF(A69="","",SUMIF(MM_Wechsel!$S$33:$S$300,JJ_ZPLf!$A69&amp;JJ_ZPLf!$J$10,MM_Wechsel!$P$33:$P$300))</f>
        <v/>
      </c>
      <c r="K69" s="139" t="str">
        <f>IF(A69="","",SUMIF(MM_Wechsel!$S$33:$S$300,JJ_ZPLf!$A69&amp;JJ_ZPLf!$K$10,MM_Wechsel!$P$33:$P$300))</f>
        <v/>
      </c>
      <c r="L69" s="170"/>
      <c r="M69" s="170"/>
      <c r="N69" s="170"/>
      <c r="O69" s="220"/>
    </row>
    <row r="70" spans="1:15" x14ac:dyDescent="0.2">
      <c r="A70" s="83" t="str">
        <f>MM_Wechsel!R147</f>
        <v/>
      </c>
      <c r="B70" s="82" t="str">
        <f>IF(A70="","",IFERROR(VLOOKUP(A70,L!$M$11:$N$120,2,FALSE),"Eingabeart wurde geändert"))</f>
        <v/>
      </c>
      <c r="C70" s="225"/>
      <c r="D70" s="170"/>
      <c r="E70" s="170"/>
      <c r="F70" s="170"/>
      <c r="G70" s="170"/>
      <c r="H70" s="170"/>
      <c r="I70" s="170"/>
      <c r="J70" s="139" t="str">
        <f>IF(A70="","",SUMIF(MM_Wechsel!$S$33:$S$300,JJ_ZPLf!$A70&amp;JJ_ZPLf!$J$10,MM_Wechsel!$P$33:$P$300))</f>
        <v/>
      </c>
      <c r="K70" s="139" t="str">
        <f>IF(A70="","",SUMIF(MM_Wechsel!$S$33:$S$300,JJ_ZPLf!$A70&amp;JJ_ZPLf!$K$10,MM_Wechsel!$P$33:$P$300))</f>
        <v/>
      </c>
      <c r="L70" s="170"/>
      <c r="M70" s="170"/>
      <c r="N70" s="170"/>
      <c r="O70" s="220"/>
    </row>
    <row r="71" spans="1:15" x14ac:dyDescent="0.2">
      <c r="A71" s="83" t="str">
        <f>MM_Wechsel!R149</f>
        <v/>
      </c>
      <c r="B71" s="82" t="str">
        <f>IF(A71="","",IFERROR(VLOOKUP(A71,L!$M$11:$N$120,2,FALSE),"Eingabeart wurde geändert"))</f>
        <v/>
      </c>
      <c r="C71" s="225"/>
      <c r="D71" s="170"/>
      <c r="E71" s="170"/>
      <c r="F71" s="170"/>
      <c r="G71" s="170"/>
      <c r="H71" s="170"/>
      <c r="I71" s="170"/>
      <c r="J71" s="139" t="str">
        <f>IF(A71="","",SUMIF(MM_Wechsel!$S$33:$S$300,JJ_ZPLf!$A71&amp;JJ_ZPLf!$J$10,MM_Wechsel!$P$33:$P$300))</f>
        <v/>
      </c>
      <c r="K71" s="139" t="str">
        <f>IF(A71="","",SUMIF(MM_Wechsel!$S$33:$S$300,JJ_ZPLf!$A71&amp;JJ_ZPLf!$K$10,MM_Wechsel!$P$33:$P$300))</f>
        <v/>
      </c>
      <c r="L71" s="170"/>
      <c r="M71" s="170"/>
      <c r="N71" s="170"/>
      <c r="O71" s="220"/>
    </row>
    <row r="72" spans="1:15" x14ac:dyDescent="0.2">
      <c r="A72" s="83" t="str">
        <f>MM_Wechsel!R151</f>
        <v/>
      </c>
      <c r="B72" s="82" t="str">
        <f>IF(A72="","",IFERROR(VLOOKUP(A72,L!$M$11:$N$120,2,FALSE),"Eingabeart wurde geändert"))</f>
        <v/>
      </c>
      <c r="C72" s="225"/>
      <c r="D72" s="170"/>
      <c r="E72" s="170"/>
      <c r="F72" s="170"/>
      <c r="G72" s="170"/>
      <c r="H72" s="170"/>
      <c r="I72" s="170"/>
      <c r="J72" s="139" t="str">
        <f>IF(A72="","",SUMIF(MM_Wechsel!$S$33:$S$300,JJ_ZPLf!$A72&amp;JJ_ZPLf!$J$10,MM_Wechsel!$P$33:$P$300))</f>
        <v/>
      </c>
      <c r="K72" s="139" t="str">
        <f>IF(A72="","",SUMIF(MM_Wechsel!$S$33:$S$300,JJ_ZPLf!$A72&amp;JJ_ZPLf!$K$10,MM_Wechsel!$P$33:$P$300))</f>
        <v/>
      </c>
      <c r="L72" s="170"/>
      <c r="M72" s="170"/>
      <c r="N72" s="170"/>
      <c r="O72" s="220"/>
    </row>
    <row r="73" spans="1:15" x14ac:dyDescent="0.2">
      <c r="A73" s="83" t="str">
        <f>MM_Wechsel!R153</f>
        <v/>
      </c>
      <c r="B73" s="82" t="str">
        <f>IF(A73="","",IFERROR(VLOOKUP(A73,L!$M$11:$N$120,2,FALSE),"Eingabeart wurde geändert"))</f>
        <v/>
      </c>
      <c r="C73" s="225"/>
      <c r="D73" s="170"/>
      <c r="E73" s="170"/>
      <c r="F73" s="170"/>
      <c r="G73" s="170"/>
      <c r="H73" s="170"/>
      <c r="I73" s="170"/>
      <c r="J73" s="139" t="str">
        <f>IF(A73="","",SUMIF(MM_Wechsel!$S$33:$S$300,JJ_ZPLf!$A73&amp;JJ_ZPLf!$J$10,MM_Wechsel!$P$33:$P$300))</f>
        <v/>
      </c>
      <c r="K73" s="139" t="str">
        <f>IF(A73="","",SUMIF(MM_Wechsel!$S$33:$S$300,JJ_ZPLf!$A73&amp;JJ_ZPLf!$K$10,MM_Wechsel!$P$33:$P$300))</f>
        <v/>
      </c>
      <c r="L73" s="170"/>
      <c r="M73" s="170"/>
      <c r="N73" s="170"/>
      <c r="O73" s="220"/>
    </row>
    <row r="74" spans="1:15" x14ac:dyDescent="0.2">
      <c r="A74" s="83" t="str">
        <f>MM_Wechsel!R155</f>
        <v/>
      </c>
      <c r="B74" s="82" t="str">
        <f>IF(A74="","",IFERROR(VLOOKUP(A74,L!$M$11:$N$120,2,FALSE),"Eingabeart wurde geändert"))</f>
        <v/>
      </c>
      <c r="C74" s="225"/>
      <c r="D74" s="170"/>
      <c r="E74" s="170"/>
      <c r="F74" s="170"/>
      <c r="G74" s="170"/>
      <c r="H74" s="170"/>
      <c r="I74" s="170"/>
      <c r="J74" s="139" t="str">
        <f>IF(A74="","",SUMIF(MM_Wechsel!$S$33:$S$300,JJ_ZPLf!$A74&amp;JJ_ZPLf!$J$10,MM_Wechsel!$P$33:$P$300))</f>
        <v/>
      </c>
      <c r="K74" s="139" t="str">
        <f>IF(A74="","",SUMIF(MM_Wechsel!$S$33:$S$300,JJ_ZPLf!$A74&amp;JJ_ZPLf!$K$10,MM_Wechsel!$P$33:$P$300))</f>
        <v/>
      </c>
      <c r="L74" s="170"/>
      <c r="M74" s="170"/>
      <c r="N74" s="170"/>
      <c r="O74" s="220"/>
    </row>
    <row r="75" spans="1:15" x14ac:dyDescent="0.2">
      <c r="A75" s="83" t="str">
        <f>MM_Wechsel!R157</f>
        <v/>
      </c>
      <c r="B75" s="82" t="str">
        <f>IF(A75="","",IFERROR(VLOOKUP(A75,L!$M$11:$N$120,2,FALSE),"Eingabeart wurde geändert"))</f>
        <v/>
      </c>
      <c r="C75" s="225"/>
      <c r="D75" s="170"/>
      <c r="E75" s="170"/>
      <c r="F75" s="170"/>
      <c r="G75" s="170"/>
      <c r="H75" s="170"/>
      <c r="I75" s="170"/>
      <c r="J75" s="139" t="str">
        <f>IF(A75="","",SUMIF(MM_Wechsel!$S$33:$S$300,JJ_ZPLf!$A75&amp;JJ_ZPLf!$J$10,MM_Wechsel!$P$33:$P$300))</f>
        <v/>
      </c>
      <c r="K75" s="139" t="str">
        <f>IF(A75="","",SUMIF(MM_Wechsel!$S$33:$S$300,JJ_ZPLf!$A75&amp;JJ_ZPLf!$K$10,MM_Wechsel!$P$33:$P$300))</f>
        <v/>
      </c>
      <c r="L75" s="170"/>
      <c r="M75" s="170"/>
      <c r="N75" s="170"/>
      <c r="O75" s="220"/>
    </row>
    <row r="76" spans="1:15" x14ac:dyDescent="0.2">
      <c r="A76" s="83" t="str">
        <f>MM_Wechsel!R159</f>
        <v/>
      </c>
      <c r="B76" s="82" t="str">
        <f>IF(A76="","",IFERROR(VLOOKUP(A76,L!$M$11:$N$120,2,FALSE),"Eingabeart wurde geändert"))</f>
        <v/>
      </c>
      <c r="C76" s="225"/>
      <c r="D76" s="170"/>
      <c r="E76" s="170"/>
      <c r="F76" s="170"/>
      <c r="G76" s="170"/>
      <c r="H76" s="170"/>
      <c r="I76" s="170"/>
      <c r="J76" s="139" t="str">
        <f>IF(A76="","",SUMIF(MM_Wechsel!$S$33:$S$300,JJ_ZPLf!$A76&amp;JJ_ZPLf!$J$10,MM_Wechsel!$P$33:$P$300))</f>
        <v/>
      </c>
      <c r="K76" s="139" t="str">
        <f>IF(A76="","",SUMIF(MM_Wechsel!$S$33:$S$300,JJ_ZPLf!$A76&amp;JJ_ZPLf!$K$10,MM_Wechsel!$P$33:$P$300))</f>
        <v/>
      </c>
      <c r="L76" s="170"/>
      <c r="M76" s="170"/>
      <c r="N76" s="170"/>
      <c r="O76" s="220"/>
    </row>
    <row r="77" spans="1:15" x14ac:dyDescent="0.2">
      <c r="A77" s="83" t="str">
        <f>MM_Wechsel!R161</f>
        <v/>
      </c>
      <c r="B77" s="82" t="str">
        <f>IF(A77="","",IFERROR(VLOOKUP(A77,L!$M$11:$N$120,2,FALSE),"Eingabeart wurde geändert"))</f>
        <v/>
      </c>
      <c r="C77" s="225"/>
      <c r="D77" s="170"/>
      <c r="E77" s="170"/>
      <c r="F77" s="170"/>
      <c r="G77" s="170"/>
      <c r="H77" s="170"/>
      <c r="I77" s="170"/>
      <c r="J77" s="139" t="str">
        <f>IF(A77="","",SUMIF(MM_Wechsel!$S$33:$S$300,JJ_ZPLf!$A77&amp;JJ_ZPLf!$J$10,MM_Wechsel!$P$33:$P$300))</f>
        <v/>
      </c>
      <c r="K77" s="139" t="str">
        <f>IF(A77="","",SUMIF(MM_Wechsel!$S$33:$S$300,JJ_ZPLf!$A77&amp;JJ_ZPLf!$K$10,MM_Wechsel!$P$33:$P$300))</f>
        <v/>
      </c>
      <c r="L77" s="170"/>
      <c r="M77" s="170"/>
      <c r="N77" s="170"/>
      <c r="O77" s="220"/>
    </row>
    <row r="78" spans="1:15" x14ac:dyDescent="0.2">
      <c r="A78" s="83" t="str">
        <f>MM_Wechsel!R163</f>
        <v/>
      </c>
      <c r="B78" s="82" t="str">
        <f>IF(A78="","",IFERROR(VLOOKUP(A78,L!$M$11:$N$120,2,FALSE),"Eingabeart wurde geändert"))</f>
        <v/>
      </c>
      <c r="C78" s="225"/>
      <c r="D78" s="170"/>
      <c r="E78" s="170"/>
      <c r="F78" s="170"/>
      <c r="G78" s="170"/>
      <c r="H78" s="170"/>
      <c r="I78" s="170"/>
      <c r="J78" s="139" t="str">
        <f>IF(A78="","",SUMIF(MM_Wechsel!$S$33:$S$300,JJ_ZPLf!$A78&amp;JJ_ZPLf!$J$10,MM_Wechsel!$P$33:$P$300))</f>
        <v/>
      </c>
      <c r="K78" s="139" t="str">
        <f>IF(A78="","",SUMIF(MM_Wechsel!$S$33:$S$300,JJ_ZPLf!$A78&amp;JJ_ZPLf!$K$10,MM_Wechsel!$P$33:$P$300))</f>
        <v/>
      </c>
      <c r="L78" s="170"/>
      <c r="M78" s="170"/>
      <c r="N78" s="170"/>
      <c r="O78" s="220"/>
    </row>
    <row r="79" spans="1:15" x14ac:dyDescent="0.2">
      <c r="A79" s="83" t="str">
        <f>MM_Wechsel!R165</f>
        <v/>
      </c>
      <c r="B79" s="82" t="str">
        <f>IF(A79="","",IFERROR(VLOOKUP(A79,L!$M$11:$N$120,2,FALSE),"Eingabeart wurde geändert"))</f>
        <v/>
      </c>
      <c r="C79" s="225"/>
      <c r="D79" s="170"/>
      <c r="E79" s="170"/>
      <c r="F79" s="170"/>
      <c r="G79" s="170"/>
      <c r="H79" s="170"/>
      <c r="I79" s="170"/>
      <c r="J79" s="139" t="str">
        <f>IF(A79="","",SUMIF(MM_Wechsel!$S$33:$S$300,JJ_ZPLf!$A79&amp;JJ_ZPLf!$J$10,MM_Wechsel!$P$33:$P$300))</f>
        <v/>
      </c>
      <c r="K79" s="139" t="str">
        <f>IF(A79="","",SUMIF(MM_Wechsel!$S$33:$S$300,JJ_ZPLf!$A79&amp;JJ_ZPLf!$K$10,MM_Wechsel!$P$33:$P$300))</f>
        <v/>
      </c>
      <c r="L79" s="170"/>
      <c r="M79" s="170"/>
      <c r="N79" s="170"/>
      <c r="O79" s="220"/>
    </row>
    <row r="80" spans="1:15" x14ac:dyDescent="0.2">
      <c r="A80" s="83" t="str">
        <f>MM_Wechsel!R167</f>
        <v/>
      </c>
      <c r="B80" s="82" t="str">
        <f>IF(A80="","",IFERROR(VLOOKUP(A80,L!$M$11:$N$120,2,FALSE),"Eingabeart wurde geändert"))</f>
        <v/>
      </c>
      <c r="C80" s="225"/>
      <c r="D80" s="170"/>
      <c r="E80" s="170"/>
      <c r="F80" s="170"/>
      <c r="G80" s="170"/>
      <c r="H80" s="170"/>
      <c r="I80" s="170"/>
      <c r="J80" s="139" t="str">
        <f>IF(A80="","",SUMIF(MM_Wechsel!$S$33:$S$300,JJ_ZPLf!$A80&amp;JJ_ZPLf!$J$10,MM_Wechsel!$P$33:$P$300))</f>
        <v/>
      </c>
      <c r="K80" s="139" t="str">
        <f>IF(A80="","",SUMIF(MM_Wechsel!$S$33:$S$300,JJ_ZPLf!$A80&amp;JJ_ZPLf!$K$10,MM_Wechsel!$P$33:$P$300))</f>
        <v/>
      </c>
      <c r="L80" s="170"/>
      <c r="M80" s="170"/>
      <c r="N80" s="170"/>
      <c r="O80" s="220"/>
    </row>
    <row r="81" spans="1:15" x14ac:dyDescent="0.2">
      <c r="A81" s="83" t="str">
        <f>MM_Wechsel!R169</f>
        <v/>
      </c>
      <c r="B81" s="82" t="str">
        <f>IF(A81="","",IFERROR(VLOOKUP(A81,L!$M$11:$N$120,2,FALSE),"Eingabeart wurde geändert"))</f>
        <v/>
      </c>
      <c r="C81" s="225"/>
      <c r="D81" s="170"/>
      <c r="E81" s="170"/>
      <c r="F81" s="170"/>
      <c r="G81" s="170"/>
      <c r="H81" s="170"/>
      <c r="I81" s="170"/>
      <c r="J81" s="139" t="str">
        <f>IF(A81="","",SUMIF(MM_Wechsel!$S$33:$S$300,JJ_ZPLf!$A81&amp;JJ_ZPLf!$J$10,MM_Wechsel!$P$33:$P$300))</f>
        <v/>
      </c>
      <c r="K81" s="139" t="str">
        <f>IF(A81="","",SUMIF(MM_Wechsel!$S$33:$S$300,JJ_ZPLf!$A81&amp;JJ_ZPLf!$K$10,MM_Wechsel!$P$33:$P$300))</f>
        <v/>
      </c>
      <c r="L81" s="170"/>
      <c r="M81" s="170"/>
      <c r="N81" s="170"/>
      <c r="O81" s="220"/>
    </row>
    <row r="82" spans="1:15" x14ac:dyDescent="0.2">
      <c r="A82" s="83" t="str">
        <f>MM_Wechsel!R171</f>
        <v/>
      </c>
      <c r="B82" s="82" t="str">
        <f>IF(A82="","",IFERROR(VLOOKUP(A82,L!$M$11:$N$120,2,FALSE),"Eingabeart wurde geändert"))</f>
        <v/>
      </c>
      <c r="C82" s="225"/>
      <c r="D82" s="170"/>
      <c r="E82" s="170"/>
      <c r="F82" s="170"/>
      <c r="G82" s="170"/>
      <c r="H82" s="170"/>
      <c r="I82" s="170"/>
      <c r="J82" s="139" t="str">
        <f>IF(A82="","",SUMIF(MM_Wechsel!$S$33:$S$300,JJ_ZPLf!$A82&amp;JJ_ZPLf!$J$10,MM_Wechsel!$P$33:$P$300))</f>
        <v/>
      </c>
      <c r="K82" s="139" t="str">
        <f>IF(A82="","",SUMIF(MM_Wechsel!$S$33:$S$300,JJ_ZPLf!$A82&amp;JJ_ZPLf!$K$10,MM_Wechsel!$P$33:$P$300))</f>
        <v/>
      </c>
      <c r="L82" s="170"/>
      <c r="M82" s="170"/>
      <c r="N82" s="170"/>
      <c r="O82" s="220"/>
    </row>
    <row r="83" spans="1:15" x14ac:dyDescent="0.2">
      <c r="A83" s="83" t="str">
        <f>MM_Wechsel!R173</f>
        <v/>
      </c>
      <c r="B83" s="82" t="str">
        <f>IF(A83="","",IFERROR(VLOOKUP(A83,L!$M$11:$N$120,2,FALSE),"Eingabeart wurde geändert"))</f>
        <v/>
      </c>
      <c r="C83" s="225"/>
      <c r="D83" s="170"/>
      <c r="E83" s="170"/>
      <c r="F83" s="170"/>
      <c r="G83" s="170"/>
      <c r="H83" s="170"/>
      <c r="I83" s="170"/>
      <c r="J83" s="139" t="str">
        <f>IF(A83="","",SUMIF(MM_Wechsel!$S$33:$S$300,JJ_ZPLf!$A83&amp;JJ_ZPLf!$J$10,MM_Wechsel!$P$33:$P$300))</f>
        <v/>
      </c>
      <c r="K83" s="139" t="str">
        <f>IF(A83="","",SUMIF(MM_Wechsel!$S$33:$S$300,JJ_ZPLf!$A83&amp;JJ_ZPLf!$K$10,MM_Wechsel!$P$33:$P$300))</f>
        <v/>
      </c>
      <c r="L83" s="170"/>
      <c r="M83" s="170"/>
      <c r="N83" s="170"/>
      <c r="O83" s="220"/>
    </row>
    <row r="84" spans="1:15" x14ac:dyDescent="0.2">
      <c r="A84" s="83" t="str">
        <f>MM_Wechsel!R175</f>
        <v/>
      </c>
      <c r="B84" s="82" t="str">
        <f>IF(A84="","",IFERROR(VLOOKUP(A84,L!$M$11:$N$120,2,FALSE),"Eingabeart wurde geändert"))</f>
        <v/>
      </c>
      <c r="C84" s="225"/>
      <c r="D84" s="170"/>
      <c r="E84" s="170"/>
      <c r="F84" s="170"/>
      <c r="G84" s="170"/>
      <c r="H84" s="170"/>
      <c r="I84" s="170"/>
      <c r="J84" s="139" t="str">
        <f>IF(A84="","",SUMIF(MM_Wechsel!$S$33:$S$300,JJ_ZPLf!$A84&amp;JJ_ZPLf!$J$10,MM_Wechsel!$P$33:$P$300))</f>
        <v/>
      </c>
      <c r="K84" s="139" t="str">
        <f>IF(A84="","",SUMIF(MM_Wechsel!$S$33:$S$300,JJ_ZPLf!$A84&amp;JJ_ZPLf!$K$10,MM_Wechsel!$P$33:$P$300))</f>
        <v/>
      </c>
      <c r="L84" s="170"/>
      <c r="M84" s="170"/>
      <c r="N84" s="170"/>
      <c r="O84" s="220"/>
    </row>
    <row r="85" spans="1:15" x14ac:dyDescent="0.2">
      <c r="A85" s="83" t="str">
        <f>MM_Wechsel!R179</f>
        <v/>
      </c>
      <c r="B85" s="82" t="str">
        <f>IF(A85="","",IFERROR(VLOOKUP(A85,L!$M$11:$N$120,2,FALSE),"Eingabeart wurde geändert"))</f>
        <v/>
      </c>
      <c r="C85" s="225"/>
      <c r="D85" s="170"/>
      <c r="E85" s="170"/>
      <c r="F85" s="170"/>
      <c r="G85" s="170"/>
      <c r="H85" s="170"/>
      <c r="I85" s="170"/>
      <c r="J85" s="139" t="str">
        <f>IF(A85="","",SUMIF(MM_Wechsel!$S$33:$S$300,JJ_ZPLf!$A85&amp;JJ_ZPLf!$J$10,MM_Wechsel!$P$33:$P$300))</f>
        <v/>
      </c>
      <c r="K85" s="139" t="str">
        <f>IF(A85="","",SUMIF(MM_Wechsel!$S$33:$S$300,JJ_ZPLf!$A85&amp;JJ_ZPLf!$K$10,MM_Wechsel!$P$33:$P$300))</f>
        <v/>
      </c>
      <c r="L85" s="170"/>
      <c r="M85" s="170"/>
      <c r="N85" s="170"/>
      <c r="O85" s="220"/>
    </row>
    <row r="86" spans="1:15" x14ac:dyDescent="0.2">
      <c r="A86" s="83" t="str">
        <f>MM_Wechsel!R181</f>
        <v/>
      </c>
      <c r="B86" s="82" t="str">
        <f>IF(A86="","",IFERROR(VLOOKUP(A86,L!$M$11:$N$120,2,FALSE),"Eingabeart wurde geändert"))</f>
        <v/>
      </c>
      <c r="C86" s="225"/>
      <c r="D86" s="170"/>
      <c r="E86" s="170"/>
      <c r="F86" s="170"/>
      <c r="G86" s="170"/>
      <c r="H86" s="170"/>
      <c r="I86" s="170"/>
      <c r="J86" s="139" t="str">
        <f>IF(A86="","",SUMIF(MM_Wechsel!$S$33:$S$300,JJ_ZPLf!$A86&amp;JJ_ZPLf!$J$10,MM_Wechsel!$P$33:$P$300))</f>
        <v/>
      </c>
      <c r="K86" s="139" t="str">
        <f>IF(A86="","",SUMIF(MM_Wechsel!$S$33:$S$300,JJ_ZPLf!$A86&amp;JJ_ZPLf!$K$10,MM_Wechsel!$P$33:$P$300))</f>
        <v/>
      </c>
      <c r="L86" s="170"/>
      <c r="M86" s="170"/>
      <c r="N86" s="170"/>
      <c r="O86" s="220"/>
    </row>
    <row r="87" spans="1:15" x14ac:dyDescent="0.2">
      <c r="A87" s="83" t="str">
        <f>MM_Wechsel!R183</f>
        <v/>
      </c>
      <c r="B87" s="82" t="str">
        <f>IF(A87="","",IFERROR(VLOOKUP(A87,L!$M$11:$N$120,2,FALSE),"Eingabeart wurde geändert"))</f>
        <v/>
      </c>
      <c r="C87" s="225"/>
      <c r="D87" s="170"/>
      <c r="E87" s="170"/>
      <c r="F87" s="170"/>
      <c r="G87" s="170"/>
      <c r="H87" s="170"/>
      <c r="I87" s="170"/>
      <c r="J87" s="139" t="str">
        <f>IF(A87="","",SUMIF(MM_Wechsel!$S$33:$S$300,JJ_ZPLf!$A87&amp;JJ_ZPLf!$J$10,MM_Wechsel!$P$33:$P$300))</f>
        <v/>
      </c>
      <c r="K87" s="139" t="str">
        <f>IF(A87="","",SUMIF(MM_Wechsel!$S$33:$S$300,JJ_ZPLf!$A87&amp;JJ_ZPLf!$K$10,MM_Wechsel!$P$33:$P$300))</f>
        <v/>
      </c>
      <c r="L87" s="170"/>
      <c r="M87" s="170"/>
      <c r="N87" s="170"/>
      <c r="O87" s="220"/>
    </row>
    <row r="88" spans="1:15" x14ac:dyDescent="0.2">
      <c r="A88" s="83" t="str">
        <f>MM_Wechsel!R185</f>
        <v/>
      </c>
      <c r="B88" s="82" t="str">
        <f>IF(A88="","",IFERROR(VLOOKUP(A88,L!$M$11:$N$120,2,FALSE),"Eingabeart wurde geändert"))</f>
        <v/>
      </c>
      <c r="C88" s="225"/>
      <c r="D88" s="170"/>
      <c r="E88" s="170"/>
      <c r="F88" s="170"/>
      <c r="G88" s="170"/>
      <c r="H88" s="170"/>
      <c r="I88" s="170"/>
      <c r="J88" s="139" t="str">
        <f>IF(A88="","",SUMIF(MM_Wechsel!$S$33:$S$300,JJ_ZPLf!$A88&amp;JJ_ZPLf!$J$10,MM_Wechsel!$P$33:$P$300))</f>
        <v/>
      </c>
      <c r="K88" s="139" t="str">
        <f>IF(A88="","",SUMIF(MM_Wechsel!$S$33:$S$300,JJ_ZPLf!$A88&amp;JJ_ZPLf!$K$10,MM_Wechsel!$P$33:$P$300))</f>
        <v/>
      </c>
      <c r="L88" s="170"/>
      <c r="M88" s="170"/>
      <c r="N88" s="170"/>
      <c r="O88" s="220"/>
    </row>
    <row r="89" spans="1:15" x14ac:dyDescent="0.2">
      <c r="A89" s="83" t="str">
        <f>MM_Wechsel!R187</f>
        <v/>
      </c>
      <c r="B89" s="82" t="str">
        <f>IF(A89="","",IFERROR(VLOOKUP(A89,L!$M$11:$N$120,2,FALSE),"Eingabeart wurde geändert"))</f>
        <v/>
      </c>
      <c r="C89" s="225"/>
      <c r="D89" s="170"/>
      <c r="E89" s="170"/>
      <c r="F89" s="170"/>
      <c r="G89" s="170"/>
      <c r="H89" s="170"/>
      <c r="I89" s="170"/>
      <c r="J89" s="139" t="str">
        <f>IF(A89="","",SUMIF(MM_Wechsel!$S$33:$S$300,JJ_ZPLf!$A89&amp;JJ_ZPLf!$J$10,MM_Wechsel!$P$33:$P$300))</f>
        <v/>
      </c>
      <c r="K89" s="139" t="str">
        <f>IF(A89="","",SUMIF(MM_Wechsel!$S$33:$S$300,JJ_ZPLf!$A89&amp;JJ_ZPLf!$K$10,MM_Wechsel!$P$33:$P$300))</f>
        <v/>
      </c>
      <c r="L89" s="170"/>
      <c r="M89" s="170"/>
      <c r="N89" s="170"/>
      <c r="O89" s="220"/>
    </row>
    <row r="90" spans="1:15" x14ac:dyDescent="0.2">
      <c r="A90" s="83" t="str">
        <f>MM_Wechsel!R189</f>
        <v/>
      </c>
      <c r="B90" s="82" t="str">
        <f>IF(A90="","",IFERROR(VLOOKUP(A90,L!$M$11:$N$120,2,FALSE),"Eingabeart wurde geändert"))</f>
        <v/>
      </c>
      <c r="C90" s="225"/>
      <c r="D90" s="170"/>
      <c r="E90" s="170"/>
      <c r="F90" s="170"/>
      <c r="G90" s="170"/>
      <c r="H90" s="170"/>
      <c r="I90" s="170"/>
      <c r="J90" s="139" t="str">
        <f>IF(A90="","",SUMIF(MM_Wechsel!$S$33:$S$300,JJ_ZPLf!$A90&amp;JJ_ZPLf!$J$10,MM_Wechsel!$P$33:$P$300))</f>
        <v/>
      </c>
      <c r="K90" s="139" t="str">
        <f>IF(A90="","",SUMIF(MM_Wechsel!$S$33:$S$300,JJ_ZPLf!$A90&amp;JJ_ZPLf!$K$10,MM_Wechsel!$P$33:$P$300))</f>
        <v/>
      </c>
      <c r="L90" s="170"/>
      <c r="M90" s="170"/>
      <c r="N90" s="170"/>
      <c r="O90" s="220"/>
    </row>
    <row r="91" spans="1:15" x14ac:dyDescent="0.2">
      <c r="A91" s="83" t="str">
        <f>MM_Wechsel!R191</f>
        <v/>
      </c>
      <c r="B91" s="82" t="str">
        <f>IF(A91="","",IFERROR(VLOOKUP(A91,L!$M$11:$N$120,2,FALSE),"Eingabeart wurde geändert"))</f>
        <v/>
      </c>
      <c r="C91" s="225"/>
      <c r="D91" s="170"/>
      <c r="E91" s="170"/>
      <c r="F91" s="170"/>
      <c r="G91" s="170"/>
      <c r="H91" s="170"/>
      <c r="I91" s="170"/>
      <c r="J91" s="139" t="str">
        <f>IF(A91="","",SUMIF(MM_Wechsel!$S$33:$S$300,JJ_ZPLf!$A91&amp;JJ_ZPLf!$J$10,MM_Wechsel!$P$33:$P$300))</f>
        <v/>
      </c>
      <c r="K91" s="139" t="str">
        <f>IF(A91="","",SUMIF(MM_Wechsel!$S$33:$S$300,JJ_ZPLf!$A91&amp;JJ_ZPLf!$K$10,MM_Wechsel!$P$33:$P$300))</f>
        <v/>
      </c>
      <c r="L91" s="170"/>
      <c r="M91" s="170"/>
      <c r="N91" s="170"/>
      <c r="O91" s="220"/>
    </row>
    <row r="92" spans="1:15" x14ac:dyDescent="0.2">
      <c r="A92" s="83" t="str">
        <f>MM_Wechsel!R193</f>
        <v/>
      </c>
      <c r="B92" s="82" t="str">
        <f>IF(A92="","",IFERROR(VLOOKUP(A92,L!$M$11:$N$120,2,FALSE),"Eingabeart wurde geändert"))</f>
        <v/>
      </c>
      <c r="C92" s="225"/>
      <c r="D92" s="170"/>
      <c r="E92" s="170"/>
      <c r="F92" s="170"/>
      <c r="G92" s="170"/>
      <c r="H92" s="170"/>
      <c r="I92" s="170"/>
      <c r="J92" s="139" t="str">
        <f>IF(A92="","",SUMIF(MM_Wechsel!$S$33:$S$300,JJ_ZPLf!$A92&amp;JJ_ZPLf!$J$10,MM_Wechsel!$P$33:$P$300))</f>
        <v/>
      </c>
      <c r="K92" s="139" t="str">
        <f>IF(A92="","",SUMIF(MM_Wechsel!$S$33:$S$300,JJ_ZPLf!$A92&amp;JJ_ZPLf!$K$10,MM_Wechsel!$P$33:$P$300))</f>
        <v/>
      </c>
      <c r="L92" s="170"/>
      <c r="M92" s="170"/>
      <c r="N92" s="170"/>
      <c r="O92" s="220"/>
    </row>
    <row r="93" spans="1:15" x14ac:dyDescent="0.2">
      <c r="A93" s="83" t="str">
        <f>MM_Wechsel!R195</f>
        <v/>
      </c>
      <c r="B93" s="82" t="str">
        <f>IF(A93="","",IFERROR(VLOOKUP(A93,L!$M$11:$N$120,2,FALSE),"Eingabeart wurde geändert"))</f>
        <v/>
      </c>
      <c r="C93" s="225"/>
      <c r="D93" s="170"/>
      <c r="E93" s="170"/>
      <c r="F93" s="170"/>
      <c r="G93" s="170"/>
      <c r="H93" s="170"/>
      <c r="I93" s="170"/>
      <c r="J93" s="139" t="str">
        <f>IF(A93="","",SUMIF(MM_Wechsel!$S$33:$S$300,JJ_ZPLf!$A93&amp;JJ_ZPLf!$J$10,MM_Wechsel!$P$33:$P$300))</f>
        <v/>
      </c>
      <c r="K93" s="139" t="str">
        <f>IF(A93="","",SUMIF(MM_Wechsel!$S$33:$S$300,JJ_ZPLf!$A93&amp;JJ_ZPLf!$K$10,MM_Wechsel!$P$33:$P$300))</f>
        <v/>
      </c>
      <c r="L93" s="170"/>
      <c r="M93" s="170"/>
      <c r="N93" s="170"/>
      <c r="O93" s="220"/>
    </row>
    <row r="94" spans="1:15" x14ac:dyDescent="0.2">
      <c r="A94" s="83" t="str">
        <f>MM_Wechsel!R197</f>
        <v/>
      </c>
      <c r="B94" s="82" t="str">
        <f>IF(A94="","",IFERROR(VLOOKUP(A94,L!$M$11:$N$120,2,FALSE),"Eingabeart wurde geändert"))</f>
        <v/>
      </c>
      <c r="C94" s="225"/>
      <c r="D94" s="170"/>
      <c r="E94" s="170"/>
      <c r="F94" s="170"/>
      <c r="G94" s="170"/>
      <c r="H94" s="170"/>
      <c r="I94" s="170"/>
      <c r="J94" s="139" t="str">
        <f>IF(A94="","",SUMIF(MM_Wechsel!$S$33:$S$300,JJ_ZPLf!$A94&amp;JJ_ZPLf!$J$10,MM_Wechsel!$P$33:$P$300))</f>
        <v/>
      </c>
      <c r="K94" s="139" t="str">
        <f>IF(A94="","",SUMIF(MM_Wechsel!$S$33:$S$300,JJ_ZPLf!$A94&amp;JJ_ZPLf!$K$10,MM_Wechsel!$P$33:$P$300))</f>
        <v/>
      </c>
      <c r="L94" s="170"/>
      <c r="M94" s="170"/>
      <c r="N94" s="170"/>
      <c r="O94" s="220"/>
    </row>
    <row r="95" spans="1:15" x14ac:dyDescent="0.2">
      <c r="A95" s="83" t="str">
        <f>MM_Wechsel!R199</f>
        <v/>
      </c>
      <c r="B95" s="82" t="str">
        <f>IF(A95="","",IFERROR(VLOOKUP(A95,L!$M$11:$N$120,2,FALSE),"Eingabeart wurde geändert"))</f>
        <v/>
      </c>
      <c r="C95" s="225"/>
      <c r="D95" s="170"/>
      <c r="E95" s="170"/>
      <c r="F95" s="170"/>
      <c r="G95" s="170"/>
      <c r="H95" s="170"/>
      <c r="I95" s="170"/>
      <c r="J95" s="139" t="str">
        <f>IF(A95="","",SUMIF(MM_Wechsel!$S$33:$S$300,JJ_ZPLf!$A95&amp;JJ_ZPLf!$J$10,MM_Wechsel!$P$33:$P$300))</f>
        <v/>
      </c>
      <c r="K95" s="139" t="str">
        <f>IF(A95="","",SUMIF(MM_Wechsel!$S$33:$S$300,JJ_ZPLf!$A95&amp;JJ_ZPLf!$K$10,MM_Wechsel!$P$33:$P$300))</f>
        <v/>
      </c>
      <c r="L95" s="170"/>
      <c r="M95" s="170"/>
      <c r="N95" s="170"/>
      <c r="O95" s="220"/>
    </row>
    <row r="96" spans="1:15" x14ac:dyDescent="0.2">
      <c r="A96" s="83" t="str">
        <f>MM_Wechsel!R201</f>
        <v/>
      </c>
      <c r="B96" s="82" t="str">
        <f>IF(A96="","",IFERROR(VLOOKUP(A96,L!$M$11:$N$120,2,FALSE),"Eingabeart wurde geändert"))</f>
        <v/>
      </c>
      <c r="C96" s="225"/>
      <c r="D96" s="170"/>
      <c r="E96" s="170"/>
      <c r="F96" s="170"/>
      <c r="G96" s="170"/>
      <c r="H96" s="170"/>
      <c r="I96" s="170"/>
      <c r="J96" s="139" t="str">
        <f>IF(A96="","",SUMIF(MM_Wechsel!$S$33:$S$300,JJ_ZPLf!$A96&amp;JJ_ZPLf!$J$10,MM_Wechsel!$P$33:$P$300))</f>
        <v/>
      </c>
      <c r="K96" s="139" t="str">
        <f>IF(A96="","",SUMIF(MM_Wechsel!$S$33:$S$300,JJ_ZPLf!$A96&amp;JJ_ZPLf!$K$10,MM_Wechsel!$P$33:$P$300))</f>
        <v/>
      </c>
      <c r="L96" s="170"/>
      <c r="M96" s="170"/>
      <c r="N96" s="170"/>
      <c r="O96" s="220"/>
    </row>
    <row r="97" spans="1:15" x14ac:dyDescent="0.2">
      <c r="A97" s="83" t="str">
        <f>MM_Wechsel!R203</f>
        <v/>
      </c>
      <c r="B97" s="82" t="str">
        <f>IF(A97="","",IFERROR(VLOOKUP(A97,L!$M$11:$N$120,2,FALSE),"Eingabeart wurde geändert"))</f>
        <v/>
      </c>
      <c r="C97" s="225"/>
      <c r="D97" s="170"/>
      <c r="E97" s="170"/>
      <c r="F97" s="170"/>
      <c r="G97" s="170"/>
      <c r="H97" s="170"/>
      <c r="I97" s="170"/>
      <c r="J97" s="139" t="str">
        <f>IF(A97="","",SUMIF(MM_Wechsel!$S$33:$S$300,JJ_ZPLf!$A97&amp;JJ_ZPLf!$J$10,MM_Wechsel!$P$33:$P$300))</f>
        <v/>
      </c>
      <c r="K97" s="139" t="str">
        <f>IF(A97="","",SUMIF(MM_Wechsel!$S$33:$S$300,JJ_ZPLf!$A97&amp;JJ_ZPLf!$K$10,MM_Wechsel!$P$33:$P$300))</f>
        <v/>
      </c>
      <c r="L97" s="170"/>
      <c r="M97" s="170"/>
      <c r="N97" s="170"/>
      <c r="O97" s="220"/>
    </row>
    <row r="98" spans="1:15" x14ac:dyDescent="0.2">
      <c r="A98" s="83" t="str">
        <f>MM_Wechsel!R205</f>
        <v/>
      </c>
      <c r="B98" s="82" t="str">
        <f>IF(A98="","",IFERROR(VLOOKUP(A98,L!$M$11:$N$120,2,FALSE),"Eingabeart wurde geändert"))</f>
        <v/>
      </c>
      <c r="C98" s="225"/>
      <c r="D98" s="170"/>
      <c r="E98" s="170"/>
      <c r="F98" s="170"/>
      <c r="G98" s="170"/>
      <c r="H98" s="170"/>
      <c r="I98" s="170"/>
      <c r="J98" s="139" t="str">
        <f>IF(A98="","",SUMIF(MM_Wechsel!$S$33:$S$300,JJ_ZPLf!$A98&amp;JJ_ZPLf!$J$10,MM_Wechsel!$P$33:$P$300))</f>
        <v/>
      </c>
      <c r="K98" s="139" t="str">
        <f>IF(A98="","",SUMIF(MM_Wechsel!$S$33:$S$300,JJ_ZPLf!$A98&amp;JJ_ZPLf!$K$10,MM_Wechsel!$P$33:$P$300))</f>
        <v/>
      </c>
      <c r="L98" s="170"/>
      <c r="M98" s="170"/>
      <c r="N98" s="170"/>
      <c r="O98" s="220"/>
    </row>
    <row r="99" spans="1:15" x14ac:dyDescent="0.2">
      <c r="A99" s="83" t="str">
        <f>MM_Wechsel!R207</f>
        <v/>
      </c>
      <c r="B99" s="82" t="str">
        <f>IF(A99="","",IFERROR(VLOOKUP(A99,L!$M$11:$N$120,2,FALSE),"Eingabeart wurde geändert"))</f>
        <v/>
      </c>
      <c r="C99" s="225"/>
      <c r="D99" s="170"/>
      <c r="E99" s="170"/>
      <c r="F99" s="170"/>
      <c r="G99" s="170"/>
      <c r="H99" s="170"/>
      <c r="I99" s="170"/>
      <c r="J99" s="139" t="str">
        <f>IF(A99="","",SUMIF(MM_Wechsel!$S$33:$S$300,JJ_ZPLf!$A99&amp;JJ_ZPLf!$J$10,MM_Wechsel!$P$33:$P$300))</f>
        <v/>
      </c>
      <c r="K99" s="139" t="str">
        <f>IF(A99="","",SUMIF(MM_Wechsel!$S$33:$S$300,JJ_ZPLf!$A99&amp;JJ_ZPLf!$K$10,MM_Wechsel!$P$33:$P$300))</f>
        <v/>
      </c>
      <c r="L99" s="170"/>
      <c r="M99" s="170"/>
      <c r="N99" s="170"/>
      <c r="O99" s="220"/>
    </row>
    <row r="100" spans="1:15" x14ac:dyDescent="0.2">
      <c r="A100" s="83" t="str">
        <f>MM_Wechsel!R209</f>
        <v/>
      </c>
      <c r="B100" s="82" t="str">
        <f>IF(A100="","",IFERROR(VLOOKUP(A100,L!$M$11:$N$120,2,FALSE),"Eingabeart wurde geändert"))</f>
        <v/>
      </c>
      <c r="C100" s="225"/>
      <c r="D100" s="170"/>
      <c r="E100" s="170"/>
      <c r="F100" s="170"/>
      <c r="G100" s="170"/>
      <c r="H100" s="170"/>
      <c r="I100" s="170"/>
      <c r="J100" s="139" t="str">
        <f>IF(A100="","",SUMIF(MM_Wechsel!$S$33:$S$300,JJ_ZPLf!$A100&amp;JJ_ZPLf!$J$10,MM_Wechsel!$P$33:$P$300))</f>
        <v/>
      </c>
      <c r="K100" s="139" t="str">
        <f>IF(A100="","",SUMIF(MM_Wechsel!$S$33:$S$300,JJ_ZPLf!$A100&amp;JJ_ZPLf!$K$10,MM_Wechsel!$P$33:$P$300))</f>
        <v/>
      </c>
      <c r="L100" s="170"/>
      <c r="M100" s="170"/>
      <c r="N100" s="170"/>
      <c r="O100" s="220"/>
    </row>
    <row r="101" spans="1:15" x14ac:dyDescent="0.2">
      <c r="A101" s="83" t="str">
        <f>MM_Wechsel!R211</f>
        <v/>
      </c>
      <c r="B101" s="82" t="str">
        <f>IF(A101="","",IFERROR(VLOOKUP(A101,L!$M$11:$N$120,2,FALSE),"Eingabeart wurde geändert"))</f>
        <v/>
      </c>
      <c r="C101" s="225"/>
      <c r="D101" s="170"/>
      <c r="E101" s="170"/>
      <c r="F101" s="170"/>
      <c r="G101" s="170"/>
      <c r="H101" s="170"/>
      <c r="I101" s="170"/>
      <c r="J101" s="139" t="str">
        <f>IF(A101="","",SUMIF(MM_Wechsel!$S$33:$S$300,JJ_ZPLf!$A101&amp;JJ_ZPLf!$J$10,MM_Wechsel!$P$33:$P$300))</f>
        <v/>
      </c>
      <c r="K101" s="139" t="str">
        <f>IF(A101="","",SUMIF(MM_Wechsel!$S$33:$S$300,JJ_ZPLf!$A101&amp;JJ_ZPLf!$K$10,MM_Wechsel!$P$33:$P$300))</f>
        <v/>
      </c>
      <c r="L101" s="170"/>
      <c r="M101" s="170"/>
      <c r="N101" s="170"/>
      <c r="O101" s="220"/>
    </row>
    <row r="102" spans="1:15" x14ac:dyDescent="0.2">
      <c r="A102" s="83" t="str">
        <f>MM_Wechsel!R213</f>
        <v/>
      </c>
      <c r="B102" s="82" t="str">
        <f>IF(A102="","",IFERROR(VLOOKUP(A102,L!$M$11:$N$120,2,FALSE),"Eingabeart wurde geändert"))</f>
        <v/>
      </c>
      <c r="C102" s="225"/>
      <c r="D102" s="170"/>
      <c r="E102" s="170"/>
      <c r="F102" s="170"/>
      <c r="G102" s="170"/>
      <c r="H102" s="170"/>
      <c r="I102" s="170"/>
      <c r="J102" s="139" t="str">
        <f>IF(A102="","",SUMIF(MM_Wechsel!$S$33:$S$300,JJ_ZPLf!$A102&amp;JJ_ZPLf!$J$10,MM_Wechsel!$P$33:$P$300))</f>
        <v/>
      </c>
      <c r="K102" s="139" t="str">
        <f>IF(A102="","",SUMIF(MM_Wechsel!$S$33:$S$300,JJ_ZPLf!$A102&amp;JJ_ZPLf!$K$10,MM_Wechsel!$P$33:$P$300))</f>
        <v/>
      </c>
      <c r="L102" s="170"/>
      <c r="M102" s="170"/>
      <c r="N102" s="170"/>
      <c r="O102" s="220"/>
    </row>
    <row r="103" spans="1:15" x14ac:dyDescent="0.2">
      <c r="A103" s="83" t="str">
        <f>MM_Wechsel!R215</f>
        <v/>
      </c>
      <c r="B103" s="82" t="str">
        <f>IF(A103="","",IFERROR(VLOOKUP(A103,L!$M$11:$N$120,2,FALSE),"Eingabeart wurde geändert"))</f>
        <v/>
      </c>
      <c r="C103" s="225"/>
      <c r="D103" s="170"/>
      <c r="E103" s="170"/>
      <c r="F103" s="170"/>
      <c r="G103" s="170"/>
      <c r="H103" s="170"/>
      <c r="I103" s="170"/>
      <c r="J103" s="139" t="str">
        <f>IF(A103="","",SUMIF(MM_Wechsel!$S$33:$S$300,JJ_ZPLf!$A103&amp;JJ_ZPLf!$J$10,MM_Wechsel!$P$33:$P$300))</f>
        <v/>
      </c>
      <c r="K103" s="139" t="str">
        <f>IF(A103="","",SUMIF(MM_Wechsel!$S$33:$S$300,JJ_ZPLf!$A103&amp;JJ_ZPLf!$K$10,MM_Wechsel!$P$33:$P$300))</f>
        <v/>
      </c>
      <c r="L103" s="170"/>
      <c r="M103" s="170"/>
      <c r="N103" s="170"/>
      <c r="O103" s="220"/>
    </row>
    <row r="104" spans="1:15" x14ac:dyDescent="0.2">
      <c r="A104" s="83" t="str">
        <f>MM_Wechsel!R217</f>
        <v/>
      </c>
      <c r="B104" s="82" t="str">
        <f>IF(A104="","",IFERROR(VLOOKUP(A104,L!$M$11:$N$120,2,FALSE),"Eingabeart wurde geändert"))</f>
        <v/>
      </c>
      <c r="C104" s="225"/>
      <c r="D104" s="170"/>
      <c r="E104" s="170"/>
      <c r="F104" s="170"/>
      <c r="G104" s="170"/>
      <c r="H104" s="170"/>
      <c r="I104" s="170"/>
      <c r="J104" s="139" t="str">
        <f>IF(A104="","",SUMIF(MM_Wechsel!$S$33:$S$300,JJ_ZPLf!$A104&amp;JJ_ZPLf!$J$10,MM_Wechsel!$P$33:$P$300))</f>
        <v/>
      </c>
      <c r="K104" s="139" t="str">
        <f>IF(A104="","",SUMIF(MM_Wechsel!$S$33:$S$300,JJ_ZPLf!$A104&amp;JJ_ZPLf!$K$10,MM_Wechsel!$P$33:$P$300))</f>
        <v/>
      </c>
      <c r="L104" s="170"/>
      <c r="M104" s="170"/>
      <c r="N104" s="170"/>
      <c r="O104" s="220"/>
    </row>
    <row r="105" spans="1:15" x14ac:dyDescent="0.2">
      <c r="A105" s="83" t="str">
        <f>MM_Wechsel!R219</f>
        <v/>
      </c>
      <c r="B105" s="82" t="str">
        <f>IF(A105="","",IFERROR(VLOOKUP(A105,L!$M$11:$N$120,2,FALSE),"Eingabeart wurde geändert"))</f>
        <v/>
      </c>
      <c r="C105" s="225"/>
      <c r="D105" s="170"/>
      <c r="E105" s="170"/>
      <c r="F105" s="170"/>
      <c r="G105" s="170"/>
      <c r="H105" s="170"/>
      <c r="I105" s="170"/>
      <c r="J105" s="139" t="str">
        <f>IF(A105="","",SUMIF(MM_Wechsel!$S$33:$S$300,JJ_ZPLf!$A105&amp;JJ_ZPLf!$J$10,MM_Wechsel!$P$33:$P$300))</f>
        <v/>
      </c>
      <c r="K105" s="139" t="str">
        <f>IF(A105="","",SUMIF(MM_Wechsel!$S$33:$S$300,JJ_ZPLf!$A105&amp;JJ_ZPLf!$K$10,MM_Wechsel!$P$33:$P$300))</f>
        <v/>
      </c>
      <c r="L105" s="170"/>
      <c r="M105" s="170"/>
      <c r="N105" s="170"/>
      <c r="O105" s="220"/>
    </row>
    <row r="106" spans="1:15" x14ac:dyDescent="0.2">
      <c r="A106" s="83" t="str">
        <f>MM_Wechsel!R221</f>
        <v/>
      </c>
      <c r="B106" s="82" t="str">
        <f>IF(A106="","",IFERROR(VLOOKUP(A106,L!$M$11:$N$120,2,FALSE),"Eingabeart wurde geändert"))</f>
        <v/>
      </c>
      <c r="C106" s="225"/>
      <c r="D106" s="170"/>
      <c r="E106" s="170"/>
      <c r="F106" s="170"/>
      <c r="G106" s="170"/>
      <c r="H106" s="170"/>
      <c r="I106" s="170"/>
      <c r="J106" s="139" t="str">
        <f>IF(A106="","",SUMIF(MM_Wechsel!$S$33:$S$300,JJ_ZPLf!$A106&amp;JJ_ZPLf!$J$10,MM_Wechsel!$P$33:$P$300))</f>
        <v/>
      </c>
      <c r="K106" s="139" t="str">
        <f>IF(A106="","",SUMIF(MM_Wechsel!$S$33:$S$300,JJ_ZPLf!$A106&amp;JJ_ZPLf!$K$10,MM_Wechsel!$P$33:$P$300))</f>
        <v/>
      </c>
      <c r="L106" s="170"/>
      <c r="M106" s="170"/>
      <c r="N106" s="170"/>
      <c r="O106" s="220"/>
    </row>
    <row r="107" spans="1:15" x14ac:dyDescent="0.2">
      <c r="A107" s="83" t="str">
        <f>MM_Wechsel!R223</f>
        <v/>
      </c>
      <c r="B107" s="82" t="str">
        <f>IF(A107="","",IFERROR(VLOOKUP(A107,L!$M$11:$N$120,2,FALSE),"Eingabeart wurde geändert"))</f>
        <v/>
      </c>
      <c r="C107" s="225"/>
      <c r="D107" s="170"/>
      <c r="E107" s="170"/>
      <c r="F107" s="170"/>
      <c r="G107" s="170"/>
      <c r="H107" s="170"/>
      <c r="I107" s="170"/>
      <c r="J107" s="139" t="str">
        <f>IF(A107="","",SUMIF(MM_Wechsel!$S$33:$S$300,JJ_ZPLf!$A107&amp;JJ_ZPLf!$J$10,MM_Wechsel!$P$33:$P$300))</f>
        <v/>
      </c>
      <c r="K107" s="139" t="str">
        <f>IF(A107="","",SUMIF(MM_Wechsel!$S$33:$S$300,JJ_ZPLf!$A107&amp;JJ_ZPLf!$K$10,MM_Wechsel!$P$33:$P$300))</f>
        <v/>
      </c>
      <c r="L107" s="170"/>
      <c r="M107" s="170"/>
      <c r="N107" s="170"/>
      <c r="O107" s="220"/>
    </row>
    <row r="108" spans="1:15" x14ac:dyDescent="0.2">
      <c r="A108" s="83" t="str">
        <f>MM_Wechsel!R225</f>
        <v/>
      </c>
      <c r="B108" s="82" t="str">
        <f>IF(A108="","",IFERROR(VLOOKUP(A108,L!$M$11:$N$120,2,FALSE),"Eingabeart wurde geändert"))</f>
        <v/>
      </c>
      <c r="C108" s="225"/>
      <c r="D108" s="170"/>
      <c r="E108" s="170"/>
      <c r="F108" s="170"/>
      <c r="G108" s="170"/>
      <c r="H108" s="170"/>
      <c r="I108" s="170"/>
      <c r="J108" s="139" t="str">
        <f>IF(A108="","",SUMIF(MM_Wechsel!$S$33:$S$300,JJ_ZPLf!$A108&amp;JJ_ZPLf!$J$10,MM_Wechsel!$P$33:$P$300))</f>
        <v/>
      </c>
      <c r="K108" s="139" t="str">
        <f>IF(A108="","",SUMIF(MM_Wechsel!$S$33:$S$300,JJ_ZPLf!$A108&amp;JJ_ZPLf!$K$10,MM_Wechsel!$P$33:$P$300))</f>
        <v/>
      </c>
      <c r="L108" s="170"/>
      <c r="M108" s="170"/>
      <c r="N108" s="170"/>
      <c r="O108" s="220"/>
    </row>
    <row r="109" spans="1:15" x14ac:dyDescent="0.2">
      <c r="A109" s="83" t="str">
        <f>MM_Wechsel!R227</f>
        <v/>
      </c>
      <c r="B109" s="82" t="str">
        <f>IF(A109="","",IFERROR(VLOOKUP(A109,L!$M$11:$N$120,2,FALSE),"Eingabeart wurde geändert"))</f>
        <v/>
      </c>
      <c r="C109" s="225"/>
      <c r="D109" s="170"/>
      <c r="E109" s="170"/>
      <c r="F109" s="170"/>
      <c r="G109" s="170"/>
      <c r="H109" s="170"/>
      <c r="I109" s="170"/>
      <c r="J109" s="139" t="str">
        <f>IF(A109="","",SUMIF(MM_Wechsel!$S$33:$S$300,JJ_ZPLf!$A109&amp;JJ_ZPLf!$J$10,MM_Wechsel!$P$33:$P$300))</f>
        <v/>
      </c>
      <c r="K109" s="139" t="str">
        <f>IF(A109="","",SUMIF(MM_Wechsel!$S$33:$S$300,JJ_ZPLf!$A109&amp;JJ_ZPLf!$K$10,MM_Wechsel!$P$33:$P$300))</f>
        <v/>
      </c>
      <c r="L109" s="170"/>
      <c r="M109" s="170"/>
      <c r="N109" s="170"/>
      <c r="O109" s="220"/>
    </row>
    <row r="110" spans="1:15" x14ac:dyDescent="0.2">
      <c r="A110" s="83" t="str">
        <f>MM_Wechsel!R229</f>
        <v/>
      </c>
      <c r="B110" s="82" t="str">
        <f>IF(A110="","",IFERROR(VLOOKUP(A110,L!$M$11:$N$120,2,FALSE),"Eingabeart wurde geändert"))</f>
        <v/>
      </c>
      <c r="C110" s="225"/>
      <c r="D110" s="170"/>
      <c r="E110" s="170"/>
      <c r="F110" s="170"/>
      <c r="G110" s="170"/>
      <c r="H110" s="170"/>
      <c r="I110" s="170"/>
      <c r="J110" s="139" t="str">
        <f>IF(A110="","",SUMIF(MM_Wechsel!$S$33:$S$300,JJ_ZPLf!$A110&amp;JJ_ZPLf!$J$10,MM_Wechsel!$P$33:$P$300))</f>
        <v/>
      </c>
      <c r="K110" s="139" t="str">
        <f>IF(A110="","",SUMIF(MM_Wechsel!$S$33:$S$300,JJ_ZPLf!$A110&amp;JJ_ZPLf!$K$10,MM_Wechsel!$P$33:$P$300))</f>
        <v/>
      </c>
      <c r="L110" s="170"/>
      <c r="M110" s="170"/>
      <c r="N110" s="170"/>
      <c r="O110" s="220"/>
    </row>
    <row r="111" spans="1:15" x14ac:dyDescent="0.2">
      <c r="A111" s="83" t="str">
        <f>MM_Wechsel!R231</f>
        <v/>
      </c>
      <c r="B111" s="82" t="str">
        <f>IF(A111="","",IFERROR(VLOOKUP(A111,L!$M$11:$N$120,2,FALSE),"Eingabeart wurde geändert"))</f>
        <v/>
      </c>
      <c r="C111" s="225"/>
      <c r="D111" s="170"/>
      <c r="E111" s="170"/>
      <c r="F111" s="170"/>
      <c r="G111" s="170"/>
      <c r="H111" s="170"/>
      <c r="I111" s="170"/>
      <c r="J111" s="139" t="str">
        <f>IF(A111="","",SUMIF(MM_Wechsel!$S$33:$S$300,JJ_ZPLf!$A111&amp;JJ_ZPLf!$J$10,MM_Wechsel!$P$33:$P$300))</f>
        <v/>
      </c>
      <c r="K111" s="139" t="str">
        <f>IF(A111="","",SUMIF(MM_Wechsel!$S$33:$S$300,JJ_ZPLf!$A111&amp;JJ_ZPLf!$K$10,MM_Wechsel!$P$33:$P$300))</f>
        <v/>
      </c>
      <c r="L111" s="170"/>
      <c r="M111" s="170"/>
      <c r="N111" s="170"/>
      <c r="O111" s="220"/>
    </row>
    <row r="112" spans="1:15" x14ac:dyDescent="0.2">
      <c r="A112" s="83" t="str">
        <f>MM_Wechsel!R233</f>
        <v/>
      </c>
      <c r="B112" s="82" t="str">
        <f>IF(A112="","",IFERROR(VLOOKUP(A112,L!$M$11:$N$120,2,FALSE),"Eingabeart wurde geändert"))</f>
        <v/>
      </c>
      <c r="C112" s="225"/>
      <c r="D112" s="170"/>
      <c r="E112" s="170"/>
      <c r="F112" s="170"/>
      <c r="G112" s="170"/>
      <c r="H112" s="170"/>
      <c r="I112" s="170"/>
      <c r="J112" s="139" t="str">
        <f>IF(A112="","",SUMIF(MM_Wechsel!$S$33:$S$300,JJ_ZPLf!$A112&amp;JJ_ZPLf!$J$10,MM_Wechsel!$P$33:$P$300))</f>
        <v/>
      </c>
      <c r="K112" s="139" t="str">
        <f>IF(A112="","",SUMIF(MM_Wechsel!$S$33:$S$300,JJ_ZPLf!$A112&amp;JJ_ZPLf!$K$10,MM_Wechsel!$P$33:$P$300))</f>
        <v/>
      </c>
      <c r="L112" s="170"/>
      <c r="M112" s="170"/>
      <c r="N112" s="170"/>
      <c r="O112" s="220"/>
    </row>
    <row r="113" spans="1:15" x14ac:dyDescent="0.2">
      <c r="A113" s="83" t="str">
        <f>MM_Wechsel!R235</f>
        <v/>
      </c>
      <c r="B113" s="82" t="str">
        <f>IF(A113="","",IFERROR(VLOOKUP(A113,L!$M$11:$N$120,2,FALSE),"Eingabeart wurde geändert"))</f>
        <v/>
      </c>
      <c r="C113" s="225"/>
      <c r="D113" s="170"/>
      <c r="E113" s="170"/>
      <c r="F113" s="170"/>
      <c r="G113" s="170"/>
      <c r="H113" s="170"/>
      <c r="I113" s="170"/>
      <c r="J113" s="139" t="str">
        <f>IF(A113="","",SUMIF(MM_Wechsel!$S$33:$S$300,JJ_ZPLf!$A113&amp;JJ_ZPLf!$J$10,MM_Wechsel!$P$33:$P$300))</f>
        <v/>
      </c>
      <c r="K113" s="139" t="str">
        <f>IF(A113="","",SUMIF(MM_Wechsel!$S$33:$S$300,JJ_ZPLf!$A113&amp;JJ_ZPLf!$K$10,MM_Wechsel!$P$33:$P$300))</f>
        <v/>
      </c>
      <c r="L113" s="170"/>
      <c r="M113" s="170"/>
      <c r="N113" s="170"/>
      <c r="O113" s="220"/>
    </row>
    <row r="114" spans="1:15" x14ac:dyDescent="0.2">
      <c r="A114" s="83" t="str">
        <f>MM_Wechsel!R237</f>
        <v/>
      </c>
      <c r="B114" s="82" t="str">
        <f>IF(A114="","",IFERROR(VLOOKUP(A114,L!$M$11:$N$120,2,FALSE),"Eingabeart wurde geändert"))</f>
        <v/>
      </c>
      <c r="C114" s="225"/>
      <c r="D114" s="170"/>
      <c r="E114" s="170"/>
      <c r="F114" s="170"/>
      <c r="G114" s="170"/>
      <c r="H114" s="170"/>
      <c r="I114" s="170"/>
      <c r="J114" s="139" t="str">
        <f>IF(A114="","",SUMIF(MM_Wechsel!$S$33:$S$300,JJ_ZPLf!$A114&amp;JJ_ZPLf!$J$10,MM_Wechsel!$P$33:$P$300))</f>
        <v/>
      </c>
      <c r="K114" s="139" t="str">
        <f>IF(A114="","",SUMIF(MM_Wechsel!$S$33:$S$300,JJ_ZPLf!$A114&amp;JJ_ZPLf!$K$10,MM_Wechsel!$P$33:$P$300))</f>
        <v/>
      </c>
      <c r="L114" s="170"/>
      <c r="M114" s="170"/>
      <c r="N114" s="170"/>
      <c r="O114" s="220"/>
    </row>
    <row r="115" spans="1:15" x14ac:dyDescent="0.2">
      <c r="A115" s="83" t="str">
        <f>MM_Wechsel!R239</f>
        <v/>
      </c>
      <c r="B115" s="82" t="str">
        <f>IF(A115="","",IFERROR(VLOOKUP(A115,L!$M$11:$N$120,2,FALSE),"Eingabeart wurde geändert"))</f>
        <v/>
      </c>
      <c r="C115" s="225"/>
      <c r="D115" s="170"/>
      <c r="E115" s="170"/>
      <c r="F115" s="170"/>
      <c r="G115" s="170"/>
      <c r="H115" s="170"/>
      <c r="I115" s="170"/>
      <c r="J115" s="139" t="str">
        <f>IF(A115="","",SUMIF(MM_Wechsel!$S$33:$S$300,JJ_ZPLf!$A115&amp;JJ_ZPLf!$J$10,MM_Wechsel!$P$33:$P$300))</f>
        <v/>
      </c>
      <c r="K115" s="139" t="str">
        <f>IF(A115="","",SUMIF(MM_Wechsel!$S$33:$S$300,JJ_ZPLf!$A115&amp;JJ_ZPLf!$K$10,MM_Wechsel!$P$33:$P$300))</f>
        <v/>
      </c>
      <c r="L115" s="170"/>
      <c r="M115" s="170"/>
      <c r="N115" s="170"/>
      <c r="O115" s="220"/>
    </row>
    <row r="116" spans="1:15" x14ac:dyDescent="0.2">
      <c r="A116" s="83" t="str">
        <f>MM_Wechsel!R241</f>
        <v/>
      </c>
      <c r="B116" s="82" t="str">
        <f>IF(A116="","",IFERROR(VLOOKUP(A116,L!$M$11:$N$120,2,FALSE),"Eingabeart wurde geändert"))</f>
        <v/>
      </c>
      <c r="C116" s="225"/>
      <c r="D116" s="170"/>
      <c r="E116" s="170"/>
      <c r="F116" s="170"/>
      <c r="G116" s="170"/>
      <c r="H116" s="170"/>
      <c r="I116" s="170"/>
      <c r="J116" s="139" t="str">
        <f>IF(A116="","",SUMIF(MM_Wechsel!$S$33:$S$300,JJ_ZPLf!$A116&amp;JJ_ZPLf!$J$10,MM_Wechsel!$P$33:$P$300))</f>
        <v/>
      </c>
      <c r="K116" s="139" t="str">
        <f>IF(A116="","",SUMIF(MM_Wechsel!$S$33:$S$300,JJ_ZPLf!$A116&amp;JJ_ZPLf!$K$10,MM_Wechsel!$P$33:$P$300))</f>
        <v/>
      </c>
      <c r="L116" s="170"/>
      <c r="M116" s="170"/>
      <c r="N116" s="170"/>
      <c r="O116" s="220"/>
    </row>
    <row r="117" spans="1:15" x14ac:dyDescent="0.2">
      <c r="A117" s="83" t="str">
        <f>MM_Wechsel!R243</f>
        <v/>
      </c>
      <c r="B117" s="82" t="str">
        <f>IF(A117="","",IFERROR(VLOOKUP(A117,L!$M$11:$N$120,2,FALSE),"Eingabeart wurde geändert"))</f>
        <v/>
      </c>
      <c r="C117" s="225"/>
      <c r="D117" s="170"/>
      <c r="E117" s="170"/>
      <c r="F117" s="170"/>
      <c r="G117" s="170"/>
      <c r="H117" s="170"/>
      <c r="I117" s="170"/>
      <c r="J117" s="139" t="str">
        <f>IF(A117="","",SUMIF(MM_Wechsel!$S$33:$S$300,JJ_ZPLf!$A117&amp;JJ_ZPLf!$J$10,MM_Wechsel!$P$33:$P$300))</f>
        <v/>
      </c>
      <c r="K117" s="139" t="str">
        <f>IF(A117="","",SUMIF(MM_Wechsel!$S$33:$S$300,JJ_ZPLf!$A117&amp;JJ_ZPLf!$K$10,MM_Wechsel!$P$33:$P$300))</f>
        <v/>
      </c>
      <c r="L117" s="170"/>
      <c r="M117" s="170"/>
      <c r="N117" s="170"/>
      <c r="O117" s="220"/>
    </row>
    <row r="118" spans="1:15" x14ac:dyDescent="0.2">
      <c r="A118" s="83" t="str">
        <f>MM_Wechsel!R245</f>
        <v/>
      </c>
      <c r="B118" s="82" t="str">
        <f>IF(A118="","",IFERROR(VLOOKUP(A118,L!$M$11:$N$120,2,FALSE),"Eingabeart wurde geändert"))</f>
        <v/>
      </c>
      <c r="C118" s="225"/>
      <c r="D118" s="170"/>
      <c r="E118" s="170"/>
      <c r="F118" s="170"/>
      <c r="G118" s="170"/>
      <c r="H118" s="170"/>
      <c r="I118" s="170"/>
      <c r="J118" s="139" t="str">
        <f>IF(A118="","",SUMIF(MM_Wechsel!$S$33:$S$300,JJ_ZPLf!$A118&amp;JJ_ZPLf!$J$10,MM_Wechsel!$P$33:$P$300))</f>
        <v/>
      </c>
      <c r="K118" s="139" t="str">
        <f>IF(A118="","",SUMIF(MM_Wechsel!$S$33:$S$300,JJ_ZPLf!$A118&amp;JJ_ZPLf!$K$10,MM_Wechsel!$P$33:$P$300))</f>
        <v/>
      </c>
      <c r="L118" s="170"/>
      <c r="M118" s="170"/>
      <c r="N118" s="170"/>
      <c r="O118" s="220"/>
    </row>
    <row r="119" spans="1:15" x14ac:dyDescent="0.2">
      <c r="A119" s="83" t="str">
        <f>MM_Wechsel!R247</f>
        <v/>
      </c>
      <c r="B119" s="82" t="str">
        <f>IF(A119="","",IFERROR(VLOOKUP(A119,L!$M$11:$N$120,2,FALSE),"Eingabeart wurde geändert"))</f>
        <v/>
      </c>
      <c r="C119" s="225"/>
      <c r="D119" s="170"/>
      <c r="E119" s="170"/>
      <c r="F119" s="170"/>
      <c r="G119" s="170"/>
      <c r="H119" s="170"/>
      <c r="I119" s="170"/>
      <c r="J119" s="139" t="str">
        <f>IF(A119="","",SUMIF(MM_Wechsel!$S$33:$S$300,JJ_ZPLf!$A119&amp;JJ_ZPLf!$J$10,MM_Wechsel!$P$33:$P$300))</f>
        <v/>
      </c>
      <c r="K119" s="139" t="str">
        <f>IF(A119="","",SUMIF(MM_Wechsel!$S$33:$S$300,JJ_ZPLf!$A119&amp;JJ_ZPLf!$K$10,MM_Wechsel!$P$33:$P$300))</f>
        <v/>
      </c>
      <c r="L119" s="170"/>
      <c r="M119" s="170"/>
      <c r="N119" s="170"/>
      <c r="O119" s="220"/>
    </row>
    <row r="120" spans="1:15" x14ac:dyDescent="0.2">
      <c r="A120" s="83" t="str">
        <f>MM_Wechsel!R249</f>
        <v/>
      </c>
      <c r="B120" s="82" t="str">
        <f>IF(A120="","",IFERROR(VLOOKUP(A120,L!$M$11:$N$120,2,FALSE),"Eingabeart wurde geändert"))</f>
        <v/>
      </c>
      <c r="C120" s="225"/>
      <c r="D120" s="170"/>
      <c r="E120" s="170"/>
      <c r="F120" s="170"/>
      <c r="G120" s="170"/>
      <c r="H120" s="170"/>
      <c r="I120" s="170"/>
      <c r="J120" s="139" t="str">
        <f>IF(A120="","",SUMIF(MM_Wechsel!$S$33:$S$300,JJ_ZPLf!$A120&amp;JJ_ZPLf!$J$10,MM_Wechsel!$P$33:$P$300))</f>
        <v/>
      </c>
      <c r="K120" s="139" t="str">
        <f>IF(A120="","",SUMIF(MM_Wechsel!$S$33:$S$300,JJ_ZPLf!$A120&amp;JJ_ZPLf!$K$10,MM_Wechsel!$P$33:$P$300))</f>
        <v/>
      </c>
      <c r="L120" s="170"/>
      <c r="M120" s="170"/>
      <c r="N120" s="170"/>
      <c r="O120" s="220"/>
    </row>
    <row r="121" spans="1:15" x14ac:dyDescent="0.2">
      <c r="A121" s="83" t="str">
        <f>MM_Wechsel!R251</f>
        <v/>
      </c>
      <c r="B121" s="82" t="str">
        <f>IF(A121="","",IFERROR(VLOOKUP(A121,L!$M$11:$N$120,2,FALSE),"Eingabeart wurde geändert"))</f>
        <v/>
      </c>
      <c r="C121" s="225"/>
      <c r="D121" s="170"/>
      <c r="E121" s="170"/>
      <c r="F121" s="170"/>
      <c r="G121" s="170"/>
      <c r="H121" s="170"/>
      <c r="I121" s="170"/>
      <c r="J121" s="139" t="str">
        <f>IF(A121="","",SUMIF(MM_Wechsel!$S$33:$S$300,JJ_ZPLf!$A121&amp;JJ_ZPLf!$J$10,MM_Wechsel!$P$33:$P$300))</f>
        <v/>
      </c>
      <c r="K121" s="139" t="str">
        <f>IF(A121="","",SUMIF(MM_Wechsel!$S$33:$S$300,JJ_ZPLf!$A121&amp;JJ_ZPLf!$K$10,MM_Wechsel!$P$33:$P$300))</f>
        <v/>
      </c>
      <c r="L121" s="170"/>
      <c r="M121" s="170"/>
      <c r="N121" s="170"/>
      <c r="O121" s="220"/>
    </row>
    <row r="122" spans="1:15" x14ac:dyDescent="0.2">
      <c r="A122" s="83" t="str">
        <f>MM_Wechsel!R253</f>
        <v/>
      </c>
      <c r="B122" s="82" t="str">
        <f>IF(A122="","",IFERROR(VLOOKUP(A122,L!$M$11:$N$120,2,FALSE),"Eingabeart wurde geändert"))</f>
        <v/>
      </c>
      <c r="C122" s="225"/>
      <c r="D122" s="170"/>
      <c r="E122" s="170"/>
      <c r="F122" s="170"/>
      <c r="G122" s="170"/>
      <c r="H122" s="170"/>
      <c r="I122" s="170"/>
      <c r="J122" s="139" t="str">
        <f>IF(A122="","",SUMIF(MM_Wechsel!$S$33:$S$300,JJ_ZPLf!$A122&amp;JJ_ZPLf!$J$10,MM_Wechsel!$P$33:$P$300))</f>
        <v/>
      </c>
      <c r="K122" s="139" t="str">
        <f>IF(A122="","",SUMIF(MM_Wechsel!$S$33:$S$300,JJ_ZPLf!$A122&amp;JJ_ZPLf!$K$10,MM_Wechsel!$P$33:$P$300))</f>
        <v/>
      </c>
      <c r="L122" s="170"/>
      <c r="M122" s="170"/>
      <c r="N122" s="170"/>
      <c r="O122" s="220"/>
    </row>
    <row r="123" spans="1:15" x14ac:dyDescent="0.2">
      <c r="A123" s="83" t="str">
        <f>MM_Wechsel!R255</f>
        <v/>
      </c>
      <c r="B123" s="82" t="str">
        <f>IF(A123="","",IFERROR(VLOOKUP(A123,L!$M$11:$N$120,2,FALSE),"Eingabeart wurde geändert"))</f>
        <v/>
      </c>
      <c r="C123" s="225"/>
      <c r="D123" s="170"/>
      <c r="E123" s="170"/>
      <c r="F123" s="170"/>
      <c r="G123" s="170"/>
      <c r="H123" s="170"/>
      <c r="I123" s="170"/>
      <c r="J123" s="139" t="str">
        <f>IF(A123="","",SUMIF(MM_Wechsel!$S$33:$S$300,JJ_ZPLf!$A123&amp;JJ_ZPLf!$J$10,MM_Wechsel!$P$33:$P$300))</f>
        <v/>
      </c>
      <c r="K123" s="139" t="str">
        <f>IF(A123="","",SUMIF(MM_Wechsel!$S$33:$S$300,JJ_ZPLf!$A123&amp;JJ_ZPLf!$K$10,MM_Wechsel!$P$33:$P$300))</f>
        <v/>
      </c>
      <c r="L123" s="170"/>
      <c r="M123" s="170"/>
      <c r="N123" s="170"/>
      <c r="O123" s="220"/>
    </row>
    <row r="124" spans="1:15" x14ac:dyDescent="0.2">
      <c r="A124" s="83" t="str">
        <f>MM_Wechsel!R257</f>
        <v/>
      </c>
      <c r="B124" s="82" t="str">
        <f>IF(A124="","",IFERROR(VLOOKUP(A124,L!$M$11:$N$120,2,FALSE),"Eingabeart wurde geändert"))</f>
        <v/>
      </c>
      <c r="C124" s="225"/>
      <c r="D124" s="170"/>
      <c r="E124" s="170"/>
      <c r="F124" s="170"/>
      <c r="G124" s="170"/>
      <c r="H124" s="170"/>
      <c r="I124" s="170"/>
      <c r="J124" s="139" t="str">
        <f>IF(A124="","",SUMIF(MM_Wechsel!$S$33:$S$300,JJ_ZPLf!$A124&amp;JJ_ZPLf!$J$10,MM_Wechsel!$P$33:$P$300))</f>
        <v/>
      </c>
      <c r="K124" s="139" t="str">
        <f>IF(A124="","",SUMIF(MM_Wechsel!$S$33:$S$300,JJ_ZPLf!$A124&amp;JJ_ZPLf!$K$10,MM_Wechsel!$P$33:$P$300))</f>
        <v/>
      </c>
      <c r="L124" s="170"/>
      <c r="M124" s="170"/>
      <c r="N124" s="170"/>
      <c r="O124" s="220"/>
    </row>
    <row r="125" spans="1:15" x14ac:dyDescent="0.2">
      <c r="A125" s="83" t="str">
        <f>MM_Wechsel!R259</f>
        <v/>
      </c>
      <c r="B125" s="82" t="str">
        <f>IF(A125="","",IFERROR(VLOOKUP(A125,L!$M$11:$N$120,2,FALSE),"Eingabeart wurde geändert"))</f>
        <v/>
      </c>
      <c r="C125" s="225"/>
      <c r="D125" s="170"/>
      <c r="E125" s="170"/>
      <c r="F125" s="170"/>
      <c r="G125" s="170"/>
      <c r="H125" s="170"/>
      <c r="I125" s="170"/>
      <c r="J125" s="139" t="str">
        <f>IF(A125="","",SUMIF(MM_Wechsel!$S$33:$S$300,JJ_ZPLf!$A125&amp;JJ_ZPLf!$J$10,MM_Wechsel!$P$33:$P$300))</f>
        <v/>
      </c>
      <c r="K125" s="139" t="str">
        <f>IF(A125="","",SUMIF(MM_Wechsel!$S$33:$S$300,JJ_ZPLf!$A125&amp;JJ_ZPLf!$K$10,MM_Wechsel!$P$33:$P$300))</f>
        <v/>
      </c>
      <c r="L125" s="170"/>
      <c r="M125" s="170"/>
      <c r="N125" s="170"/>
      <c r="O125" s="220"/>
    </row>
    <row r="126" spans="1:15" x14ac:dyDescent="0.2">
      <c r="A126" s="83" t="str">
        <f>MM_Wechsel!R261</f>
        <v/>
      </c>
      <c r="B126" s="82" t="str">
        <f>IF(A126="","",IFERROR(VLOOKUP(A126,L!$M$11:$N$120,2,FALSE),"Eingabeart wurde geändert"))</f>
        <v/>
      </c>
      <c r="C126" s="225"/>
      <c r="D126" s="170"/>
      <c r="E126" s="170"/>
      <c r="F126" s="170"/>
      <c r="G126" s="170"/>
      <c r="H126" s="170"/>
      <c r="I126" s="170"/>
      <c r="J126" s="139" t="str">
        <f>IF(A126="","",SUMIF(MM_Wechsel!$S$33:$S$300,JJ_ZPLf!$A126&amp;JJ_ZPLf!$J$10,MM_Wechsel!$P$33:$P$300))</f>
        <v/>
      </c>
      <c r="K126" s="139" t="str">
        <f>IF(A126="","",SUMIF(MM_Wechsel!$S$33:$S$300,JJ_ZPLf!$A126&amp;JJ_ZPLf!$K$10,MM_Wechsel!$P$33:$P$300))</f>
        <v/>
      </c>
      <c r="L126" s="170"/>
      <c r="M126" s="170"/>
      <c r="N126" s="170"/>
      <c r="O126" s="220"/>
    </row>
    <row r="127" spans="1:15" x14ac:dyDescent="0.2">
      <c r="A127" s="83" t="str">
        <f>MM_Wechsel!R263</f>
        <v/>
      </c>
      <c r="B127" s="82" t="str">
        <f>IF(A127="","",IFERROR(VLOOKUP(A127,L!$M$11:$N$120,2,FALSE),"Eingabeart wurde geändert"))</f>
        <v/>
      </c>
      <c r="C127" s="225"/>
      <c r="D127" s="170"/>
      <c r="E127" s="170"/>
      <c r="F127" s="170"/>
      <c r="G127" s="170"/>
      <c r="H127" s="170"/>
      <c r="I127" s="170"/>
      <c r="J127" s="139" t="str">
        <f>IF(A127="","",SUMIF(MM_Wechsel!$S$33:$S$300,JJ_ZPLf!$A127&amp;JJ_ZPLf!$J$10,MM_Wechsel!$P$33:$P$300))</f>
        <v/>
      </c>
      <c r="K127" s="139" t="str">
        <f>IF(A127="","",SUMIF(MM_Wechsel!$S$33:$S$300,JJ_ZPLf!$A127&amp;JJ_ZPLf!$K$10,MM_Wechsel!$P$33:$P$300))</f>
        <v/>
      </c>
      <c r="L127" s="170"/>
      <c r="M127" s="170"/>
      <c r="N127" s="170"/>
      <c r="O127" s="220"/>
    </row>
    <row r="128" spans="1:15" x14ac:dyDescent="0.2">
      <c r="A128" s="83" t="str">
        <f>MM_Wechsel!R265</f>
        <v/>
      </c>
      <c r="B128" s="82" t="str">
        <f>IF(A128="","",IFERROR(VLOOKUP(A128,L!$M$11:$N$120,2,FALSE),"Eingabeart wurde geändert"))</f>
        <v/>
      </c>
      <c r="C128" s="225"/>
      <c r="D128" s="170"/>
      <c r="E128" s="170"/>
      <c r="F128" s="170"/>
      <c r="G128" s="170"/>
      <c r="H128" s="170"/>
      <c r="I128" s="170"/>
      <c r="J128" s="139" t="str">
        <f>IF(A128="","",SUMIF(MM_Wechsel!$S$33:$S$300,JJ_ZPLf!$A128&amp;JJ_ZPLf!$J$10,MM_Wechsel!$P$33:$P$300))</f>
        <v/>
      </c>
      <c r="K128" s="139" t="str">
        <f>IF(A128="","",SUMIF(MM_Wechsel!$S$33:$S$300,JJ_ZPLf!$A128&amp;JJ_ZPLf!$K$10,MM_Wechsel!$P$33:$P$300))</f>
        <v/>
      </c>
      <c r="L128" s="170"/>
      <c r="M128" s="170"/>
      <c r="N128" s="170"/>
      <c r="O128" s="220"/>
    </row>
    <row r="129" spans="1:15" x14ac:dyDescent="0.2">
      <c r="A129" s="83" t="str">
        <f>MM_Wechsel!R267</f>
        <v/>
      </c>
      <c r="B129" s="82" t="str">
        <f>IF(A129="","",IFERROR(VLOOKUP(A129,L!$M$11:$N$120,2,FALSE),"Eingabeart wurde geändert"))</f>
        <v/>
      </c>
      <c r="C129" s="225"/>
      <c r="D129" s="170"/>
      <c r="E129" s="170"/>
      <c r="F129" s="170"/>
      <c r="G129" s="170"/>
      <c r="H129" s="170"/>
      <c r="I129" s="170"/>
      <c r="J129" s="139" t="str">
        <f>IF(A129="","",SUMIF(MM_Wechsel!$S$33:$S$300,JJ_ZPLf!$A129&amp;JJ_ZPLf!$J$10,MM_Wechsel!$P$33:$P$300))</f>
        <v/>
      </c>
      <c r="K129" s="139" t="str">
        <f>IF(A129="","",SUMIF(MM_Wechsel!$S$33:$S$300,JJ_ZPLf!$A129&amp;JJ_ZPLf!$K$10,MM_Wechsel!$P$33:$P$300))</f>
        <v/>
      </c>
      <c r="L129" s="170"/>
      <c r="M129" s="170"/>
      <c r="N129" s="170"/>
      <c r="O129" s="220"/>
    </row>
    <row r="130" spans="1:15" x14ac:dyDescent="0.2">
      <c r="A130" s="83" t="str">
        <f>MM_Wechsel!R269</f>
        <v/>
      </c>
      <c r="B130" s="82" t="str">
        <f>IF(A130="","",IFERROR(VLOOKUP(A130,L!$M$11:$N$120,2,FALSE),"Eingabeart wurde geändert"))</f>
        <v/>
      </c>
      <c r="C130" s="225"/>
      <c r="D130" s="170"/>
      <c r="E130" s="170"/>
      <c r="F130" s="170"/>
      <c r="G130" s="170"/>
      <c r="H130" s="170"/>
      <c r="I130" s="170"/>
      <c r="J130" s="139" t="str">
        <f>IF(A130="","",SUMIF(MM_Wechsel!$S$33:$S$300,JJ_ZPLf!$A130&amp;JJ_ZPLf!$J$10,MM_Wechsel!$P$33:$P$300))</f>
        <v/>
      </c>
      <c r="K130" s="139" t="str">
        <f>IF(A130="","",SUMIF(MM_Wechsel!$S$33:$S$300,JJ_ZPLf!$A130&amp;JJ_ZPLf!$K$10,MM_Wechsel!$P$33:$P$300))</f>
        <v/>
      </c>
      <c r="L130" s="170"/>
      <c r="M130" s="170"/>
      <c r="N130" s="170"/>
      <c r="O130" s="220"/>
    </row>
    <row r="131" spans="1:15" x14ac:dyDescent="0.2">
      <c r="A131" s="83" t="str">
        <f>MM_Wechsel!R271</f>
        <v/>
      </c>
      <c r="B131" s="82" t="str">
        <f>IF(A131="","",IFERROR(VLOOKUP(A131,L!$M$11:$N$120,2,FALSE),"Eingabeart wurde geändert"))</f>
        <v/>
      </c>
      <c r="C131" s="225"/>
      <c r="D131" s="170"/>
      <c r="E131" s="170"/>
      <c r="F131" s="170"/>
      <c r="G131" s="170"/>
      <c r="H131" s="170"/>
      <c r="I131" s="170"/>
      <c r="J131" s="139" t="str">
        <f>IF(A131="","",SUMIF(MM_Wechsel!$S$33:$S$300,JJ_ZPLf!$A131&amp;JJ_ZPLf!$J$10,MM_Wechsel!$P$33:$P$300))</f>
        <v/>
      </c>
      <c r="K131" s="139" t="str">
        <f>IF(A131="","",SUMIF(MM_Wechsel!$S$33:$S$300,JJ_ZPLf!$A131&amp;JJ_ZPLf!$K$10,MM_Wechsel!$P$33:$P$300))</f>
        <v/>
      </c>
      <c r="L131" s="170"/>
      <c r="M131" s="170"/>
      <c r="N131" s="170"/>
      <c r="O131" s="220"/>
    </row>
    <row r="132" spans="1:15" x14ac:dyDescent="0.2">
      <c r="A132" s="83" t="str">
        <f>MM_Wechsel!R273</f>
        <v/>
      </c>
      <c r="B132" s="82" t="str">
        <f>IF(A132="","",IFERROR(VLOOKUP(A132,L!$M$11:$N$120,2,FALSE),"Eingabeart wurde geändert"))</f>
        <v/>
      </c>
      <c r="C132" s="225"/>
      <c r="D132" s="170"/>
      <c r="E132" s="170"/>
      <c r="F132" s="170"/>
      <c r="G132" s="170"/>
      <c r="H132" s="170"/>
      <c r="I132" s="170"/>
      <c r="J132" s="139" t="str">
        <f>IF(A132="","",SUMIF(MM_Wechsel!$S$33:$S$300,JJ_ZPLf!$A132&amp;JJ_ZPLf!$J$10,MM_Wechsel!$P$33:$P$300))</f>
        <v/>
      </c>
      <c r="K132" s="139" t="str">
        <f>IF(A132="","",SUMIF(MM_Wechsel!$S$33:$S$300,JJ_ZPLf!$A132&amp;JJ_ZPLf!$K$10,MM_Wechsel!$P$33:$P$300))</f>
        <v/>
      </c>
      <c r="L132" s="170"/>
      <c r="M132" s="170"/>
      <c r="N132" s="170"/>
      <c r="O132" s="220"/>
    </row>
    <row r="133" spans="1:15" x14ac:dyDescent="0.2">
      <c r="A133" s="83" t="str">
        <f>MM_Wechsel!R275</f>
        <v/>
      </c>
      <c r="B133" s="82" t="str">
        <f>IF(A133="","",IFERROR(VLOOKUP(A133,L!$M$11:$N$120,2,FALSE),"Eingabeart wurde geändert"))</f>
        <v/>
      </c>
      <c r="C133" s="225"/>
      <c r="D133" s="170"/>
      <c r="E133" s="170"/>
      <c r="F133" s="170"/>
      <c r="G133" s="170"/>
      <c r="H133" s="170"/>
      <c r="I133" s="170"/>
      <c r="J133" s="139" t="str">
        <f>IF(A133="","",SUMIF(MM_Wechsel!$S$33:$S$300,JJ_ZPLf!$A133&amp;JJ_ZPLf!$J$10,MM_Wechsel!$P$33:$P$300))</f>
        <v/>
      </c>
      <c r="K133" s="139" t="str">
        <f>IF(A133="","",SUMIF(MM_Wechsel!$S$33:$S$300,JJ_ZPLf!$A133&amp;JJ_ZPLf!$K$10,MM_Wechsel!$P$33:$P$300))</f>
        <v/>
      </c>
      <c r="L133" s="170"/>
      <c r="M133" s="170"/>
      <c r="N133" s="170"/>
      <c r="O133" s="220"/>
    </row>
    <row r="134" spans="1:15" x14ac:dyDescent="0.2">
      <c r="A134" s="83" t="str">
        <f>MM_Wechsel!R277</f>
        <v/>
      </c>
      <c r="B134" s="82" t="str">
        <f>IF(A134="","",IFERROR(VLOOKUP(A134,L!$M$11:$N$120,2,FALSE),"Eingabeart wurde geändert"))</f>
        <v/>
      </c>
      <c r="C134" s="225"/>
      <c r="D134" s="170"/>
      <c r="E134" s="170"/>
      <c r="F134" s="170"/>
      <c r="G134" s="170"/>
      <c r="H134" s="170"/>
      <c r="I134" s="170"/>
      <c r="J134" s="139" t="str">
        <f>IF(A134="","",SUMIF(MM_Wechsel!$S$33:$S$300,JJ_ZPLf!$A134&amp;JJ_ZPLf!$J$10,MM_Wechsel!$P$33:$P$300))</f>
        <v/>
      </c>
      <c r="K134" s="139" t="str">
        <f>IF(A134="","",SUMIF(MM_Wechsel!$S$33:$S$300,JJ_ZPLf!$A134&amp;JJ_ZPLf!$K$10,MM_Wechsel!$P$33:$P$300))</f>
        <v/>
      </c>
      <c r="L134" s="170"/>
      <c r="M134" s="170"/>
      <c r="N134" s="170"/>
      <c r="O134" s="220"/>
    </row>
    <row r="135" spans="1:15" x14ac:dyDescent="0.2">
      <c r="A135" s="83" t="str">
        <f>MM_Wechsel!R279</f>
        <v/>
      </c>
      <c r="B135" s="82" t="str">
        <f>IF(A135="","",IFERROR(VLOOKUP(A135,L!$M$11:$N$120,2,FALSE),"Eingabeart wurde geändert"))</f>
        <v/>
      </c>
      <c r="C135" s="225"/>
      <c r="D135" s="170"/>
      <c r="E135" s="170"/>
      <c r="F135" s="170"/>
      <c r="G135" s="170"/>
      <c r="H135" s="170"/>
      <c r="I135" s="170"/>
      <c r="J135" s="139" t="str">
        <f>IF(A135="","",SUMIF(MM_Wechsel!$S$33:$S$300,JJ_ZPLf!$A135&amp;JJ_ZPLf!$J$10,MM_Wechsel!$P$33:$P$300))</f>
        <v/>
      </c>
      <c r="K135" s="139" t="str">
        <f>IF(A135="","",SUMIF(MM_Wechsel!$S$33:$S$300,JJ_ZPLf!$A135&amp;JJ_ZPLf!$K$10,MM_Wechsel!$P$33:$P$300))</f>
        <v/>
      </c>
      <c r="L135" s="170"/>
      <c r="M135" s="170"/>
      <c r="N135" s="170"/>
      <c r="O135" s="220"/>
    </row>
    <row r="136" spans="1:15" x14ac:dyDescent="0.2">
      <c r="A136" s="83" t="str">
        <f>MM_Wechsel!R281</f>
        <v/>
      </c>
      <c r="B136" s="82" t="str">
        <f>IF(A136="","",IFERROR(VLOOKUP(A136,L!$M$11:$N$120,2,FALSE),"Eingabeart wurde geändert"))</f>
        <v/>
      </c>
      <c r="C136" s="225"/>
      <c r="D136" s="170"/>
      <c r="E136" s="170"/>
      <c r="F136" s="170"/>
      <c r="G136" s="170"/>
      <c r="H136" s="170"/>
      <c r="I136" s="170"/>
      <c r="J136" s="139" t="str">
        <f>IF(A136="","",SUMIF(MM_Wechsel!$S$33:$S$300,JJ_ZPLf!$A136&amp;JJ_ZPLf!$J$10,MM_Wechsel!$P$33:$P$300))</f>
        <v/>
      </c>
      <c r="K136" s="139" t="str">
        <f>IF(A136="","",SUMIF(MM_Wechsel!$S$33:$S$300,JJ_ZPLf!$A136&amp;JJ_ZPLf!$K$10,MM_Wechsel!$P$33:$P$300))</f>
        <v/>
      </c>
      <c r="L136" s="170"/>
      <c r="M136" s="170"/>
      <c r="N136" s="170"/>
      <c r="O136" s="220"/>
    </row>
    <row r="137" spans="1:15" x14ac:dyDescent="0.2">
      <c r="A137" s="83" t="str">
        <f>MM_Wechsel!R283</f>
        <v/>
      </c>
      <c r="B137" s="82" t="str">
        <f>IF(A137="","",IFERROR(VLOOKUP(A137,L!$M$11:$N$120,2,FALSE),"Eingabeart wurde geändert"))</f>
        <v/>
      </c>
      <c r="C137" s="225"/>
      <c r="D137" s="170"/>
      <c r="E137" s="170"/>
      <c r="F137" s="170"/>
      <c r="G137" s="170"/>
      <c r="H137" s="170"/>
      <c r="I137" s="170"/>
      <c r="J137" s="139" t="str">
        <f>IF(A137="","",SUMIF(MM_Wechsel!$S$33:$S$300,JJ_ZPLf!$A137&amp;JJ_ZPLf!$J$10,MM_Wechsel!$P$33:$P$300))</f>
        <v/>
      </c>
      <c r="K137" s="139" t="str">
        <f>IF(A137="","",SUMIF(MM_Wechsel!$S$33:$S$300,JJ_ZPLf!$A137&amp;JJ_ZPLf!$K$10,MM_Wechsel!$P$33:$P$300))</f>
        <v/>
      </c>
      <c r="L137" s="170"/>
      <c r="M137" s="170"/>
      <c r="N137" s="170"/>
      <c r="O137" s="220"/>
    </row>
    <row r="138" spans="1:15" x14ac:dyDescent="0.2">
      <c r="A138" s="83" t="str">
        <f>MM_Wechsel!R285</f>
        <v/>
      </c>
      <c r="B138" s="82" t="str">
        <f>IF(A138="","",IFERROR(VLOOKUP(A138,L!$M$11:$N$120,2,FALSE),"Eingabeart wurde geändert"))</f>
        <v/>
      </c>
      <c r="C138" s="225"/>
      <c r="D138" s="170"/>
      <c r="E138" s="170"/>
      <c r="F138" s="170"/>
      <c r="G138" s="170"/>
      <c r="H138" s="170"/>
      <c r="I138" s="170"/>
      <c r="J138" s="139" t="str">
        <f>IF(A138="","",SUMIF(MM_Wechsel!$S$33:$S$300,JJ_ZPLf!$A138&amp;JJ_ZPLf!$J$10,MM_Wechsel!$P$33:$P$300))</f>
        <v/>
      </c>
      <c r="K138" s="139" t="str">
        <f>IF(A138="","",SUMIF(MM_Wechsel!$S$33:$S$300,JJ_ZPLf!$A138&amp;JJ_ZPLf!$K$10,MM_Wechsel!$P$33:$P$300))</f>
        <v/>
      </c>
      <c r="L138" s="170"/>
      <c r="M138" s="170"/>
      <c r="N138" s="170"/>
      <c r="O138" s="220"/>
    </row>
    <row r="139" spans="1:15" x14ac:dyDescent="0.2">
      <c r="A139" s="83" t="str">
        <f>MM_Wechsel!R287</f>
        <v/>
      </c>
      <c r="B139" s="82" t="str">
        <f>IF(A139="","",IFERROR(VLOOKUP(A139,L!$M$11:$N$120,2,FALSE),"Eingabeart wurde geändert"))</f>
        <v/>
      </c>
      <c r="C139" s="225"/>
      <c r="D139" s="170"/>
      <c r="E139" s="170"/>
      <c r="F139" s="170"/>
      <c r="G139" s="170"/>
      <c r="H139" s="170"/>
      <c r="I139" s="170"/>
      <c r="J139" s="139" t="str">
        <f>IF(A139="","",SUMIF(MM_Wechsel!$S$33:$S$300,JJ_ZPLf!$A139&amp;JJ_ZPLf!$J$10,MM_Wechsel!$P$33:$P$300))</f>
        <v/>
      </c>
      <c r="K139" s="139" t="str">
        <f>IF(A139="","",SUMIF(MM_Wechsel!$S$33:$S$300,JJ_ZPLf!$A139&amp;JJ_ZPLf!$K$10,MM_Wechsel!$P$33:$P$300))</f>
        <v/>
      </c>
      <c r="L139" s="170"/>
      <c r="M139" s="170"/>
      <c r="N139" s="170"/>
      <c r="O139" s="220"/>
    </row>
    <row r="140" spans="1:15" x14ac:dyDescent="0.2">
      <c r="A140" s="83" t="str">
        <f>MM_Wechsel!R289</f>
        <v/>
      </c>
      <c r="B140" s="82" t="str">
        <f>IF(A140="","",IFERROR(VLOOKUP(A140,L!$M$11:$N$120,2,FALSE),"Eingabeart wurde geändert"))</f>
        <v/>
      </c>
      <c r="C140" s="225"/>
      <c r="D140" s="170"/>
      <c r="E140" s="170"/>
      <c r="F140" s="170"/>
      <c r="G140" s="170"/>
      <c r="H140" s="170"/>
      <c r="I140" s="170"/>
      <c r="J140" s="139" t="str">
        <f>IF(A140="","",SUMIF(MM_Wechsel!$S$33:$S$300,JJ_ZPLf!$A140&amp;JJ_ZPLf!$J$10,MM_Wechsel!$P$33:$P$300))</f>
        <v/>
      </c>
      <c r="K140" s="139" t="str">
        <f>IF(A140="","",SUMIF(MM_Wechsel!$S$33:$S$300,JJ_ZPLf!$A140&amp;JJ_ZPLf!$K$10,MM_Wechsel!$P$33:$P$300))</f>
        <v/>
      </c>
      <c r="L140" s="170"/>
      <c r="M140" s="170"/>
      <c r="N140" s="170"/>
      <c r="O140" s="220"/>
    </row>
    <row r="141" spans="1:15" x14ac:dyDescent="0.2">
      <c r="A141" s="83" t="str">
        <f>MM_Wechsel!R291</f>
        <v/>
      </c>
      <c r="B141" s="82" t="str">
        <f>IF(A141="","",IFERROR(VLOOKUP(A141,L!$M$11:$N$120,2,FALSE),"Eingabeart wurde geändert"))</f>
        <v/>
      </c>
      <c r="C141" s="225"/>
      <c r="D141" s="170"/>
      <c r="E141" s="170"/>
      <c r="F141" s="170"/>
      <c r="G141" s="170"/>
      <c r="H141" s="170"/>
      <c r="I141" s="170"/>
      <c r="J141" s="139" t="str">
        <f>IF(A141="","",SUMIF(MM_Wechsel!$S$33:$S$300,JJ_ZPLf!$A141&amp;JJ_ZPLf!$J$10,MM_Wechsel!$P$33:$P$300))</f>
        <v/>
      </c>
      <c r="K141" s="139" t="str">
        <f>IF(A141="","",SUMIF(MM_Wechsel!$S$33:$S$300,JJ_ZPLf!$A141&amp;JJ_ZPLf!$K$10,MM_Wechsel!$P$33:$P$300))</f>
        <v/>
      </c>
      <c r="L141" s="170"/>
      <c r="M141" s="170"/>
      <c r="N141" s="170"/>
      <c r="O141" s="220"/>
    </row>
    <row r="142" spans="1:15" x14ac:dyDescent="0.2">
      <c r="A142" s="83" t="str">
        <f>MM_Wechsel!R293</f>
        <v/>
      </c>
      <c r="B142" s="82" t="str">
        <f>IF(A142="","",IFERROR(VLOOKUP(A142,L!$M$11:$N$120,2,FALSE),"Eingabeart wurde geändert"))</f>
        <v/>
      </c>
      <c r="C142" s="225"/>
      <c r="D142" s="170"/>
      <c r="E142" s="170"/>
      <c r="F142" s="170"/>
      <c r="G142" s="170"/>
      <c r="H142" s="170"/>
      <c r="I142" s="170"/>
      <c r="J142" s="139" t="str">
        <f>IF(A142="","",SUMIF(MM_Wechsel!$S$33:$S$300,JJ_ZPLf!$A142&amp;JJ_ZPLf!$J$10,MM_Wechsel!$P$33:$P$300))</f>
        <v/>
      </c>
      <c r="K142" s="139" t="str">
        <f>IF(A142="","",SUMIF(MM_Wechsel!$S$33:$S$300,JJ_ZPLf!$A142&amp;JJ_ZPLf!$K$10,MM_Wechsel!$P$33:$P$300))</f>
        <v/>
      </c>
      <c r="L142" s="170"/>
      <c r="M142" s="170"/>
      <c r="N142" s="170"/>
      <c r="O142" s="220"/>
    </row>
    <row r="143" spans="1:15" x14ac:dyDescent="0.2">
      <c r="A143" s="83" t="str">
        <f>MM_Wechsel!R295</f>
        <v/>
      </c>
      <c r="B143" s="82" t="str">
        <f>IF(A143="","",IFERROR(VLOOKUP(A143,L!$M$11:$N$120,2,FALSE),"Eingabeart wurde geändert"))</f>
        <v/>
      </c>
      <c r="C143" s="225"/>
      <c r="D143" s="170"/>
      <c r="E143" s="170"/>
      <c r="F143" s="170"/>
      <c r="G143" s="170"/>
      <c r="H143" s="170"/>
      <c r="I143" s="170"/>
      <c r="J143" s="139" t="str">
        <f>IF(A143="","",SUMIF(MM_Wechsel!$S$33:$S$300,JJ_ZPLf!$A143&amp;JJ_ZPLf!$J$10,MM_Wechsel!$P$33:$P$300))</f>
        <v/>
      </c>
      <c r="K143" s="139" t="str">
        <f>IF(A143="","",SUMIF(MM_Wechsel!$S$33:$S$300,JJ_ZPLf!$A143&amp;JJ_ZPLf!$K$10,MM_Wechsel!$P$33:$P$300))</f>
        <v/>
      </c>
      <c r="L143" s="170"/>
      <c r="M143" s="170"/>
      <c r="N143" s="170"/>
      <c r="O143" s="220"/>
    </row>
    <row r="144" spans="1:15" x14ac:dyDescent="0.2">
      <c r="A144" s="83" t="str">
        <f>MM_Wechsel!R297</f>
        <v/>
      </c>
      <c r="B144" s="82" t="str">
        <f>IF(A144="","",IFERROR(VLOOKUP(A144,L!$M$11:$N$120,2,FALSE),"Eingabeart wurde geändert"))</f>
        <v/>
      </c>
      <c r="C144" s="225"/>
      <c r="D144" s="170"/>
      <c r="E144" s="170"/>
      <c r="F144" s="170"/>
      <c r="G144" s="170"/>
      <c r="H144" s="170"/>
      <c r="I144" s="170"/>
      <c r="J144" s="139" t="str">
        <f>IF(A144="","",SUMIF(MM_Wechsel!$S$33:$S$300,JJ_ZPLf!$A144&amp;JJ_ZPLf!$J$10,MM_Wechsel!$P$33:$P$300))</f>
        <v/>
      </c>
      <c r="K144" s="139" t="str">
        <f>IF(A144="","",SUMIF(MM_Wechsel!$S$33:$S$300,JJ_ZPLf!$A144&amp;JJ_ZPLf!$K$10,MM_Wechsel!$P$33:$P$300))</f>
        <v/>
      </c>
      <c r="L144" s="170"/>
      <c r="M144" s="170"/>
      <c r="N144" s="170"/>
      <c r="O144" s="220"/>
    </row>
    <row r="145" spans="1:15" x14ac:dyDescent="0.2">
      <c r="A145" s="83" t="str">
        <f>MM_Wechsel!R299</f>
        <v/>
      </c>
      <c r="B145" s="82" t="str">
        <f>IF(A145="","",IFERROR(VLOOKUP(A145,L!$M$11:$N$120,2,FALSE),"Eingabeart wurde geändert"))</f>
        <v/>
      </c>
      <c r="C145" s="225"/>
      <c r="D145" s="170"/>
      <c r="E145" s="170"/>
      <c r="F145" s="170"/>
      <c r="G145" s="170"/>
      <c r="H145" s="170"/>
      <c r="I145" s="170"/>
      <c r="J145" s="139" t="str">
        <f>IF(A145="","",SUMIF(MM_Wechsel!$S$33:$S$300,JJ_ZPLf!$A145&amp;JJ_ZPLf!$J$10,MM_Wechsel!$P$33:$P$300))</f>
        <v/>
      </c>
      <c r="K145" s="139" t="str">
        <f>IF(A145="","",SUMIF(MM_Wechsel!$S$33:$S$300,JJ_ZPLf!$A145&amp;JJ_ZPLf!$K$10,MM_Wechsel!$P$33:$P$300))</f>
        <v/>
      </c>
      <c r="L145" s="170"/>
      <c r="M145" s="170"/>
      <c r="N145" s="170"/>
      <c r="O145" s="220"/>
    </row>
  </sheetData>
  <sheetProtection algorithmName="SHA-512" hashValue="Dj1sEXEY3eVqmV8ZSL4rhHVt+w7USXzbUPm3+lmPxk/aIWMoKPf8MHaxb+gi8jLRO5MS2hGZtXFLDSBHhV/qCg==" saltValue="oJkH/H03fO7QqfMWLe6lvw==" spinCount="100000" sheet="1" objects="1" scenarios="1" formatCells="0" formatColumns="0" formatRows="0"/>
  <mergeCells count="13">
    <mergeCell ref="A8:A11"/>
    <mergeCell ref="B8:B11"/>
    <mergeCell ref="C8:C10"/>
    <mergeCell ref="L9:N9"/>
    <mergeCell ref="A12:B12"/>
    <mergeCell ref="D8:D10"/>
    <mergeCell ref="E8:N8"/>
    <mergeCell ref="E9:E10"/>
    <mergeCell ref="F9:F10"/>
    <mergeCell ref="G9:G10"/>
    <mergeCell ref="H9:H10"/>
    <mergeCell ref="I9:I10"/>
    <mergeCell ref="J9:K9"/>
  </mergeCells>
  <conditionalFormatting sqref="A13:A145">
    <cfRule type="expression" dxfId="5" priority="1">
      <formula>AND($A13="",SUM($C13:$I13)&lt;&gt;0)</formula>
    </cfRule>
  </conditionalFormatting>
  <pageMargins left="0.46" right="0.49" top="0.984251969" bottom="0.76" header="0.4921259845" footer="0.4921259845"/>
  <pageSetup paperSize="9" scale="71"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Nur Listeneinträge!" promptTitle="Erdgas Versorger" prompt="Auswahlliste!_x000a_Änderungen der Liste im Blatt &quot;L&quot; möglich!" xr:uid="{00000000-0002-0000-0700-000000000000}">
          <x14:formula1>
            <xm:f>L!$M$10:$M$120</xm:f>
          </x14:formula1>
          <xm:sqref>A14:A145</xm:sqref>
        </x14:dataValidation>
        <x14:dataValidation type="list" allowBlank="1" showInputMessage="1" showErrorMessage="1" error="Nur Listeneinträge!" promptTitle="Erdgas Versorger auswählen" prompt="Änderungen der Liste_x000a_im Blatt &quot;L&quot; möglich!" xr:uid="{00000000-0002-0000-0700-000001000000}">
          <x14:formula1>
            <xm:f>L!$M$10:$M$120</xm:f>
          </x14:formula1>
          <xm:sqref>A13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
  <sheetViews>
    <sheetView showGridLines="0" workbookViewId="0"/>
  </sheetViews>
  <sheetFormatPr baseColWidth="10" defaultColWidth="10.7109375" defaultRowHeight="12.75" x14ac:dyDescent="0.2"/>
  <cols>
    <col min="1" max="1" width="40.7109375" style="33" customWidth="1"/>
    <col min="2" max="3" width="20.7109375" style="33" customWidth="1"/>
    <col min="4" max="16384" width="10.7109375" style="33"/>
  </cols>
  <sheetData>
    <row r="1" spans="1:7" s="132" customFormat="1" ht="15.75" customHeight="1" x14ac:dyDescent="0.2">
      <c r="A1" s="60"/>
      <c r="B1" s="133"/>
      <c r="C1" s="22"/>
      <c r="D1" s="60"/>
      <c r="E1" s="60"/>
      <c r="F1" s="60"/>
      <c r="G1" s="60"/>
    </row>
    <row r="2" spans="1:7" s="132" customFormat="1" ht="15.75" customHeight="1" x14ac:dyDescent="0.2">
      <c r="B2" s="34"/>
      <c r="C2" s="24"/>
      <c r="D2" s="60"/>
      <c r="E2" s="60"/>
      <c r="F2" s="60"/>
      <c r="G2" s="60"/>
    </row>
    <row r="3" spans="1:7" s="132" customFormat="1" ht="15.75" customHeight="1" x14ac:dyDescent="0.2">
      <c r="A3" s="60"/>
      <c r="B3" s="34"/>
      <c r="C3" s="23"/>
      <c r="D3" s="23"/>
      <c r="E3" s="60"/>
      <c r="F3" s="60"/>
      <c r="G3" s="60"/>
    </row>
    <row r="4" spans="1:7" s="132" customFormat="1" ht="15.75" customHeight="1" x14ac:dyDescent="0.2">
      <c r="A4" s="242" t="s">
        <v>0</v>
      </c>
      <c r="B4" s="58"/>
      <c r="D4" s="23"/>
    </row>
    <row r="5" spans="1:7" s="132" customFormat="1" ht="15.75" customHeight="1" x14ac:dyDescent="0.2">
      <c r="A5" s="420" t="str">
        <f>"Jahreserhebung "&amp;U!A11&amp;" "&amp;U!B12</f>
        <v>Jahreserhebung Netzbetreiber Erdgas 2021</v>
      </c>
      <c r="B5" s="421"/>
      <c r="C5" s="421"/>
      <c r="D5" s="422"/>
    </row>
    <row r="6" spans="1:7" s="132" customFormat="1" ht="15.75" x14ac:dyDescent="0.2">
      <c r="A6" s="64" t="s">
        <v>8</v>
      </c>
      <c r="B6" s="295" t="str">
        <f>IF(U!$B$13&lt;&gt;"",U!$B$13,"")</f>
        <v/>
      </c>
      <c r="C6" s="423"/>
      <c r="D6" s="424"/>
    </row>
    <row r="7" spans="1:7" s="133" customFormat="1" ht="15.75" x14ac:dyDescent="0.2">
      <c r="A7" s="420" t="s">
        <v>135</v>
      </c>
      <c r="B7" s="421"/>
      <c r="C7" s="421"/>
      <c r="D7" s="422"/>
    </row>
    <row r="8" spans="1:7" s="133" customFormat="1" x14ac:dyDescent="0.2">
      <c r="C8" s="24"/>
    </row>
    <row r="9" spans="1:7" s="133" customFormat="1" x14ac:dyDescent="0.2">
      <c r="C9" s="24"/>
    </row>
    <row r="10" spans="1:7" s="23" customFormat="1" ht="25.5" x14ac:dyDescent="0.2">
      <c r="A10" s="71" t="s">
        <v>168</v>
      </c>
      <c r="B10" s="300" t="s">
        <v>169</v>
      </c>
      <c r="C10" s="422"/>
      <c r="D10" s="62" t="s">
        <v>83</v>
      </c>
      <c r="E10" s="62" t="s">
        <v>99</v>
      </c>
      <c r="F10" s="62" t="s">
        <v>100</v>
      </c>
      <c r="G10" s="62" t="s">
        <v>82</v>
      </c>
    </row>
    <row r="11" spans="1:7" s="23" customFormat="1" x14ac:dyDescent="0.2">
      <c r="A11" s="329" t="s">
        <v>220</v>
      </c>
      <c r="B11" s="425" t="s">
        <v>137</v>
      </c>
      <c r="C11" s="426"/>
      <c r="D11" s="63" t="s">
        <v>142</v>
      </c>
      <c r="E11" s="129"/>
      <c r="F11" s="129"/>
      <c r="G11" s="91" t="str">
        <f t="shared" ref="G11:G16" si="0">IF(SUM(E11,F11)&gt;0,SUM(E11,F11),"")</f>
        <v/>
      </c>
    </row>
    <row r="12" spans="1:7" s="23" customFormat="1" x14ac:dyDescent="0.2">
      <c r="A12" s="323"/>
      <c r="B12" s="427" t="s">
        <v>136</v>
      </c>
      <c r="C12" s="428"/>
      <c r="D12" s="84" t="s">
        <v>142</v>
      </c>
      <c r="E12" s="130"/>
      <c r="F12" s="130"/>
      <c r="G12" s="92" t="str">
        <f t="shared" si="0"/>
        <v/>
      </c>
    </row>
    <row r="13" spans="1:7" s="23" customFormat="1" ht="12.75" customHeight="1" x14ac:dyDescent="0.2">
      <c r="A13" s="329" t="s">
        <v>230</v>
      </c>
      <c r="B13" s="425" t="s">
        <v>137</v>
      </c>
      <c r="C13" s="426"/>
      <c r="D13" s="63" t="s">
        <v>142</v>
      </c>
      <c r="E13" s="129"/>
      <c r="F13" s="129"/>
      <c r="G13" s="91" t="str">
        <f t="shared" si="0"/>
        <v/>
      </c>
    </row>
    <row r="14" spans="1:7" s="23" customFormat="1" x14ac:dyDescent="0.2">
      <c r="A14" s="323"/>
      <c r="B14" s="427" t="s">
        <v>136</v>
      </c>
      <c r="C14" s="428"/>
      <c r="D14" s="84" t="s">
        <v>142</v>
      </c>
      <c r="E14" s="130"/>
      <c r="F14" s="130"/>
      <c r="G14" s="92" t="str">
        <f t="shared" si="0"/>
        <v/>
      </c>
    </row>
    <row r="15" spans="1:7" s="23" customFormat="1" ht="12.75" customHeight="1" x14ac:dyDescent="0.2">
      <c r="A15" s="329" t="s">
        <v>231</v>
      </c>
      <c r="B15" s="425" t="s">
        <v>137</v>
      </c>
      <c r="C15" s="426"/>
      <c r="D15" s="63" t="s">
        <v>142</v>
      </c>
      <c r="E15" s="129"/>
      <c r="F15" s="129"/>
      <c r="G15" s="91" t="str">
        <f t="shared" si="0"/>
        <v/>
      </c>
    </row>
    <row r="16" spans="1:7" s="23" customFormat="1" x14ac:dyDescent="0.2">
      <c r="A16" s="323"/>
      <c r="B16" s="427" t="s">
        <v>136</v>
      </c>
      <c r="C16" s="428"/>
      <c r="D16" s="84" t="s">
        <v>142</v>
      </c>
      <c r="E16" s="130"/>
      <c r="F16" s="130"/>
      <c r="G16" s="92" t="str">
        <f t="shared" si="0"/>
        <v/>
      </c>
    </row>
  </sheetData>
  <sheetProtection algorithmName="SHA-512" hashValue="zkf/6OlTv7FhH4N7VvWDXCsdaNRE8+B6aen8OfKUyYhcXwgvFk6dbKJUb9gScm2h/MpIRU1sMiFFLIsucLp2SA==" saltValue="heW8zk/BHjHBoeyoybOMvw==" spinCount="100000" sheet="1" objects="1" scenarios="1" formatCells="0" formatColumns="0" formatRows="0"/>
  <mergeCells count="13">
    <mergeCell ref="A5:D5"/>
    <mergeCell ref="A7:D7"/>
    <mergeCell ref="B6:D6"/>
    <mergeCell ref="A15:A16"/>
    <mergeCell ref="A11:A12"/>
    <mergeCell ref="A13:A14"/>
    <mergeCell ref="B10:C10"/>
    <mergeCell ref="B11:C11"/>
    <mergeCell ref="B12:C12"/>
    <mergeCell ref="B13:C13"/>
    <mergeCell ref="B14:C14"/>
    <mergeCell ref="B15:C15"/>
    <mergeCell ref="B16:C16"/>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U</vt:lpstr>
      <vt:lpstr>MM_Bil</vt:lpstr>
      <vt:lpstr>MM_SpImp</vt:lpstr>
      <vt:lpstr>MM_Wechsel</vt:lpstr>
      <vt:lpstr>MM_AMa</vt:lpstr>
      <vt:lpstr>HH_Preis</vt:lpstr>
      <vt:lpstr>JJ_MWhZP</vt:lpstr>
      <vt:lpstr>JJ_ZPLf</vt:lpstr>
      <vt:lpstr>JJ_Re</vt:lpstr>
      <vt:lpstr>JJ_Dauer</vt:lpstr>
      <vt:lpstr>JJ_Net</vt:lpstr>
      <vt:lpstr>JJ_Net_GKP</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2013-12-18T13:07:42Z</dcterms:created>
  <dcterms:modified xsi:type="dcterms:W3CDTF">2021-01-27T10:46:57Z</dcterms:modified>
</cp:coreProperties>
</file>