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codeName="DieseArbeitsmappe" defaultThemeVersion="124226"/>
  <xr:revisionPtr revIDLastSave="0" documentId="10_ncr:100000_{2FB7F131-1DFB-4668-8796-C0B87CAFB203}" xr6:coauthVersionLast="31" xr6:coauthVersionMax="31" xr10:uidLastSave="{00000000-0000-0000-0000-000000000000}"/>
  <bookViews>
    <workbookView xWindow="570" yWindow="315" windowWidth="12390" windowHeight="9315" xr2:uid="{00000000-000D-0000-FFFF-FFFF00000000}"/>
  </bookViews>
  <sheets>
    <sheet name="ImExGes" sheetId="29" r:id="rId1"/>
    <sheet name="Dia1" sheetId="30" r:id="rId2"/>
    <sheet name="Dia2" sheetId="31" r:id="rId3"/>
    <sheet name="DiaDat" sheetId="32" r:id="rId4"/>
  </sheets>
  <calcPr calcId="179017" calcMode="manual"/>
</workbook>
</file>

<file path=xl/calcChain.xml><?xml version="1.0" encoding="utf-8"?>
<calcChain xmlns="http://schemas.openxmlformats.org/spreadsheetml/2006/main">
  <c r="O18" i="32" l="1"/>
  <c r="N18" i="32"/>
  <c r="M18" i="32"/>
  <c r="L18" i="32"/>
  <c r="K18" i="32"/>
  <c r="J18" i="32"/>
  <c r="I18" i="32"/>
  <c r="H18" i="32"/>
  <c r="G18" i="32"/>
  <c r="F18" i="32"/>
  <c r="E18" i="32"/>
  <c r="D18" i="32"/>
  <c r="C18" i="32"/>
  <c r="B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B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B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B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B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B9" i="32"/>
  <c r="O8" i="32"/>
  <c r="N8" i="32"/>
  <c r="M8" i="32"/>
  <c r="L8" i="32"/>
  <c r="K8" i="32"/>
  <c r="J8" i="32"/>
  <c r="I8" i="32"/>
  <c r="H8" i="32"/>
  <c r="G8" i="32"/>
  <c r="F8" i="32"/>
  <c r="E8" i="32"/>
  <c r="D8" i="32"/>
  <c r="C8" i="32"/>
  <c r="B8" i="32"/>
  <c r="O7" i="32"/>
  <c r="N7" i="32"/>
  <c r="N19" i="32" s="1"/>
  <c r="M7" i="32"/>
  <c r="L7" i="32"/>
  <c r="K7" i="32"/>
  <c r="J7" i="32"/>
  <c r="I7" i="32"/>
  <c r="H7" i="32"/>
  <c r="G7" i="32"/>
  <c r="F7" i="32"/>
  <c r="F19" i="32" s="1"/>
  <c r="E7" i="32"/>
  <c r="D7" i="32"/>
  <c r="C7" i="32"/>
  <c r="B7" i="32"/>
  <c r="H38" i="29"/>
  <c r="D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I24" i="29"/>
  <c r="M24" i="29" s="1"/>
  <c r="D24" i="29"/>
  <c r="H24" i="29" s="1"/>
  <c r="L24" i="29" s="1"/>
  <c r="P21" i="29"/>
  <c r="O21" i="29"/>
  <c r="N21" i="29"/>
  <c r="M21" i="29"/>
  <c r="L21" i="29"/>
  <c r="K21" i="29"/>
  <c r="J21" i="29"/>
  <c r="H21" i="29"/>
  <c r="G21" i="29"/>
  <c r="F21" i="29"/>
  <c r="E21" i="29"/>
  <c r="D21" i="29"/>
  <c r="C21" i="29"/>
  <c r="B21" i="29"/>
  <c r="Q20" i="29"/>
  <c r="I37" i="29" s="1"/>
  <c r="J37" i="29" s="1"/>
  <c r="I20" i="29"/>
  <c r="E37" i="29" s="1"/>
  <c r="Q19" i="29"/>
  <c r="I36" i="29" s="1"/>
  <c r="J36" i="29" s="1"/>
  <c r="I19" i="29"/>
  <c r="E36" i="29" s="1"/>
  <c r="F36" i="29" s="1"/>
  <c r="Q18" i="29"/>
  <c r="I35" i="29" s="1"/>
  <c r="I18" i="29"/>
  <c r="E35" i="29" s="1"/>
  <c r="Q17" i="29"/>
  <c r="I34" i="29" s="1"/>
  <c r="I17" i="29"/>
  <c r="E34" i="29" s="1"/>
  <c r="Q16" i="29"/>
  <c r="I33" i="29" s="1"/>
  <c r="J33" i="29" s="1"/>
  <c r="I16" i="29"/>
  <c r="E33" i="29" s="1"/>
  <c r="Q15" i="29"/>
  <c r="I32" i="29" s="1"/>
  <c r="J32" i="29" s="1"/>
  <c r="I15" i="29"/>
  <c r="E32" i="29" s="1"/>
  <c r="F32" i="29" s="1"/>
  <c r="Q14" i="29"/>
  <c r="I31" i="29" s="1"/>
  <c r="I14" i="29"/>
  <c r="E31" i="29" s="1"/>
  <c r="Q13" i="29"/>
  <c r="I30" i="29" s="1"/>
  <c r="I13" i="29"/>
  <c r="E30" i="29" s="1"/>
  <c r="Q12" i="29"/>
  <c r="I29" i="29" s="1"/>
  <c r="J29" i="29" s="1"/>
  <c r="I12" i="29"/>
  <c r="E29" i="29" s="1"/>
  <c r="Q11" i="29"/>
  <c r="I28" i="29" s="1"/>
  <c r="J28" i="29" s="1"/>
  <c r="I11" i="29"/>
  <c r="E28" i="29" s="1"/>
  <c r="F28" i="29" s="1"/>
  <c r="Q10" i="29"/>
  <c r="I27" i="29" s="1"/>
  <c r="I10" i="29"/>
  <c r="E27" i="29" s="1"/>
  <c r="Q9" i="29"/>
  <c r="I9" i="29"/>
  <c r="C24" i="32" l="1"/>
  <c r="G24" i="32"/>
  <c r="K24" i="32"/>
  <c r="O24" i="32"/>
  <c r="E25" i="32"/>
  <c r="I25" i="32"/>
  <c r="M25" i="32"/>
  <c r="C26" i="32"/>
  <c r="K26" i="32"/>
  <c r="E27" i="32"/>
  <c r="I27" i="32"/>
  <c r="C28" i="32"/>
  <c r="K28" i="32"/>
  <c r="O28" i="32"/>
  <c r="E29" i="32"/>
  <c r="I29" i="32"/>
  <c r="M29" i="32"/>
  <c r="C30" i="32"/>
  <c r="G30" i="32"/>
  <c r="K30" i="32"/>
  <c r="E31" i="32"/>
  <c r="I31" i="32"/>
  <c r="M31" i="32"/>
  <c r="C32" i="32"/>
  <c r="K32" i="32"/>
  <c r="E33" i="32"/>
  <c r="I33" i="32"/>
  <c r="C34" i="32"/>
  <c r="K34" i="32"/>
  <c r="E35" i="32"/>
  <c r="M35" i="32"/>
  <c r="Q21" i="29"/>
  <c r="H32" i="32"/>
  <c r="M30" i="29"/>
  <c r="N30" i="29" s="1"/>
  <c r="G28" i="32"/>
  <c r="I26" i="29"/>
  <c r="G26" i="32"/>
  <c r="M27" i="32"/>
  <c r="M33" i="32"/>
  <c r="G34" i="32"/>
  <c r="O34" i="32"/>
  <c r="I35" i="32"/>
  <c r="L38" i="29"/>
  <c r="E19" i="32"/>
  <c r="I19" i="32"/>
  <c r="M19" i="32"/>
  <c r="I30" i="32"/>
  <c r="C31" i="32"/>
  <c r="G31" i="32"/>
  <c r="K31" i="32"/>
  <c r="O31" i="32"/>
  <c r="E32" i="32"/>
  <c r="I32" i="32"/>
  <c r="M32" i="32"/>
  <c r="C33" i="32"/>
  <c r="G33" i="32"/>
  <c r="K33" i="32"/>
  <c r="O33" i="32"/>
  <c r="E34" i="32"/>
  <c r="I34" i="32"/>
  <c r="M34" i="32"/>
  <c r="C35" i="32"/>
  <c r="G35" i="32"/>
  <c r="K35" i="32"/>
  <c r="O35" i="32"/>
  <c r="M34" i="29"/>
  <c r="N34" i="29" s="1"/>
  <c r="O26" i="32"/>
  <c r="O30" i="32"/>
  <c r="G32" i="32"/>
  <c r="O32" i="32"/>
  <c r="J33" i="32"/>
  <c r="B24" i="32"/>
  <c r="J24" i="32"/>
  <c r="D25" i="32"/>
  <c r="L25" i="32"/>
  <c r="B26" i="32"/>
  <c r="J26" i="32"/>
  <c r="D27" i="32"/>
  <c r="L27" i="32"/>
  <c r="B28" i="32"/>
  <c r="J28" i="32"/>
  <c r="D29" i="32"/>
  <c r="L29" i="32"/>
  <c r="B30" i="32"/>
  <c r="J30" i="32"/>
  <c r="D31" i="32"/>
  <c r="L31" i="32"/>
  <c r="B32" i="32"/>
  <c r="J32" i="32"/>
  <c r="D33" i="32"/>
  <c r="L33" i="32"/>
  <c r="F31" i="29"/>
  <c r="G31" i="29" s="1"/>
  <c r="M31" i="29"/>
  <c r="N31" i="29" s="1"/>
  <c r="H24" i="32"/>
  <c r="J25" i="32"/>
  <c r="L26" i="32"/>
  <c r="N27" i="32"/>
  <c r="B29" i="32"/>
  <c r="D30" i="32"/>
  <c r="F31" i="32"/>
  <c r="J27" i="29"/>
  <c r="K27" i="29" s="1"/>
  <c r="K29" i="29"/>
  <c r="J31" i="29"/>
  <c r="K31" i="29" s="1"/>
  <c r="K33" i="29"/>
  <c r="J35" i="29"/>
  <c r="K35" i="29" s="1"/>
  <c r="K37" i="29"/>
  <c r="K28" i="29"/>
  <c r="K32" i="29"/>
  <c r="K36" i="29"/>
  <c r="D19" i="32"/>
  <c r="H19" i="32"/>
  <c r="L19" i="32"/>
  <c r="J19" i="32"/>
  <c r="L24" i="32"/>
  <c r="N25" i="32"/>
  <c r="B27" i="32"/>
  <c r="D28" i="32"/>
  <c r="F29" i="32"/>
  <c r="H30" i="32"/>
  <c r="J31" i="32"/>
  <c r="L32" i="32"/>
  <c r="N33" i="32"/>
  <c r="F35" i="29"/>
  <c r="G35" i="29" s="1"/>
  <c r="M35" i="29"/>
  <c r="N35" i="29" s="1"/>
  <c r="I21" i="29"/>
  <c r="E26" i="29"/>
  <c r="M28" i="29"/>
  <c r="N28" i="29" s="1"/>
  <c r="G28" i="29"/>
  <c r="F30" i="29"/>
  <c r="G30" i="29" s="1"/>
  <c r="M32" i="29"/>
  <c r="N32" i="29" s="1"/>
  <c r="G32" i="29"/>
  <c r="F34" i="29"/>
  <c r="G34" i="29" s="1"/>
  <c r="M36" i="29"/>
  <c r="N36" i="29" s="1"/>
  <c r="G36" i="29"/>
  <c r="C25" i="32"/>
  <c r="G25" i="32"/>
  <c r="K25" i="32"/>
  <c r="O25" i="32"/>
  <c r="E26" i="32"/>
  <c r="I26" i="32"/>
  <c r="M26" i="32"/>
  <c r="C27" i="32"/>
  <c r="G27" i="32"/>
  <c r="K27" i="32"/>
  <c r="O27" i="32"/>
  <c r="E28" i="32"/>
  <c r="I28" i="32"/>
  <c r="M28" i="32"/>
  <c r="C29" i="32"/>
  <c r="G29" i="32"/>
  <c r="K29" i="32"/>
  <c r="O29" i="32"/>
  <c r="E30" i="32"/>
  <c r="M30" i="32"/>
  <c r="B25" i="32"/>
  <c r="D26" i="32"/>
  <c r="F27" i="32"/>
  <c r="H28" i="32"/>
  <c r="J29" i="32"/>
  <c r="L30" i="32"/>
  <c r="N31" i="32"/>
  <c r="B33" i="32"/>
  <c r="F27" i="29"/>
  <c r="G27" i="29" s="1"/>
  <c r="M27" i="29"/>
  <c r="N27" i="29" s="1"/>
  <c r="I38" i="29"/>
  <c r="M29" i="29"/>
  <c r="N29" i="29" s="1"/>
  <c r="F29" i="29"/>
  <c r="G29" i="29" s="1"/>
  <c r="J30" i="29"/>
  <c r="K30" i="29" s="1"/>
  <c r="M33" i="29"/>
  <c r="N33" i="29" s="1"/>
  <c r="F33" i="29"/>
  <c r="G33" i="29" s="1"/>
  <c r="J34" i="29"/>
  <c r="K34" i="29" s="1"/>
  <c r="M37" i="29"/>
  <c r="N37" i="29" s="1"/>
  <c r="F37" i="29"/>
  <c r="G37" i="29" s="1"/>
  <c r="F24" i="32"/>
  <c r="N24" i="32"/>
  <c r="H25" i="32"/>
  <c r="F26" i="32"/>
  <c r="N26" i="32"/>
  <c r="H27" i="32"/>
  <c r="F28" i="32"/>
  <c r="N28" i="32"/>
  <c r="H29" i="32"/>
  <c r="F30" i="32"/>
  <c r="N30" i="32"/>
  <c r="H31" i="32"/>
  <c r="F32" i="32"/>
  <c r="N32" i="32"/>
  <c r="H33" i="32"/>
  <c r="B34" i="32"/>
  <c r="D34" i="32"/>
  <c r="H34" i="32"/>
  <c r="F34" i="32"/>
  <c r="L34" i="32"/>
  <c r="J34" i="32"/>
  <c r="N34" i="32"/>
  <c r="B35" i="32"/>
  <c r="D35" i="32"/>
  <c r="F35" i="32"/>
  <c r="H35" i="32"/>
  <c r="N35" i="32"/>
  <c r="J35" i="32"/>
  <c r="L35" i="32"/>
  <c r="B19" i="32"/>
  <c r="D24" i="32"/>
  <c r="F25" i="32"/>
  <c r="H26" i="32"/>
  <c r="J27" i="32"/>
  <c r="L28" i="32"/>
  <c r="N29" i="32"/>
  <c r="B31" i="32"/>
  <c r="D32" i="32"/>
  <c r="F33" i="32"/>
  <c r="C19" i="32"/>
  <c r="G19" i="32"/>
  <c r="K19" i="32"/>
  <c r="O19" i="32"/>
  <c r="E24" i="32"/>
  <c r="I24" i="32"/>
  <c r="M24" i="32"/>
  <c r="K26" i="29" l="1"/>
  <c r="J26" i="29"/>
  <c r="K36" i="32"/>
  <c r="B36" i="32"/>
  <c r="I36" i="32"/>
  <c r="L36" i="32"/>
  <c r="G36" i="32"/>
  <c r="C36" i="32"/>
  <c r="E36" i="32"/>
  <c r="H36" i="32"/>
  <c r="F36" i="32"/>
  <c r="M36" i="32"/>
  <c r="J36" i="32"/>
  <c r="O36" i="32"/>
  <c r="J38" i="29"/>
  <c r="K38" i="29" s="1"/>
  <c r="E38" i="29"/>
  <c r="F26" i="29"/>
  <c r="F38" i="29" s="1"/>
  <c r="M26" i="29"/>
  <c r="D36" i="32"/>
  <c r="N36" i="32"/>
  <c r="G38" i="29" l="1"/>
  <c r="G26" i="29"/>
  <c r="M38" i="29"/>
  <c r="N26" i="29"/>
  <c r="N38" i="29" s="1"/>
</calcChain>
</file>

<file path=xl/sharedStrings.xml><?xml version="1.0" encoding="utf-8"?>
<sst xmlns="http://schemas.openxmlformats.org/spreadsheetml/2006/main" count="139" uniqueCount="70">
  <si>
    <t>Jahr</t>
  </si>
  <si>
    <t>Angaben in GWh</t>
  </si>
  <si>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</si>
  <si>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</si>
  <si>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</si>
  <si>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</si>
  <si>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</si>
  <si>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</si>
  <si>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</si>
  <si>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</si>
  <si>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</si>
  <si>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</si>
  <si>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</si>
  <si>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</si>
  <si>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</si>
  <si>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Veränderung</t>
  </si>
  <si>
    <t>Anteile in %</t>
  </si>
  <si>
    <t>Grafik-Daten</t>
  </si>
  <si>
    <t>Jan</t>
  </si>
  <si>
    <t>Feb</t>
  </si>
  <si>
    <t>Aug</t>
  </si>
  <si>
    <t>Sep</t>
  </si>
  <si>
    <t>Okt</t>
  </si>
  <si>
    <t>Nov</t>
  </si>
  <si>
    <t>Dez</t>
  </si>
  <si>
    <t>Schweiz</t>
  </si>
  <si>
    <t>Italien</t>
  </si>
  <si>
    <t>Slowe-
nien</t>
  </si>
  <si>
    <t>Ungarn</t>
  </si>
  <si>
    <t>Summe</t>
  </si>
  <si>
    <t>Liechten-
stein</t>
  </si>
  <si>
    <t>Mär</t>
  </si>
  <si>
    <t>Apr</t>
  </si>
  <si>
    <t>Jun</t>
  </si>
  <si>
    <t>Jul</t>
  </si>
  <si>
    <t>Exp. Deutschland</t>
  </si>
  <si>
    <t>Exp. Schweiz</t>
  </si>
  <si>
    <t>Exp. Liechtenstein</t>
  </si>
  <si>
    <t>Exp. Italien</t>
  </si>
  <si>
    <t>Exp. Slowenien</t>
  </si>
  <si>
    <t>Exp. Ungarn</t>
  </si>
  <si>
    <t>Exp. Tschech. Republik</t>
  </si>
  <si>
    <t>Imp. Deutschland</t>
  </si>
  <si>
    <t>Imp. Schweiz</t>
  </si>
  <si>
    <t>Imp. Liechtenstein</t>
  </si>
  <si>
    <t>Imp. Italien</t>
  </si>
  <si>
    <t>Imp. Slowenien</t>
  </si>
  <si>
    <t>Imp. Ungarn</t>
  </si>
  <si>
    <t>Imp. Tschech. Republik</t>
  </si>
  <si>
    <t>Quelle: Energie-Control Austria</t>
  </si>
  <si>
    <t>Importe und Exporte elektrischer Energie</t>
  </si>
  <si>
    <r>
      <t>Gesamte Elektrizitätsversorgung</t>
    </r>
    <r>
      <rPr>
        <sz val="12"/>
        <rFont val="Arial"/>
        <family val="2"/>
      </rPr>
      <t xml:space="preserve"> (*)</t>
    </r>
  </si>
  <si>
    <t>Physikalische Importe</t>
  </si>
  <si>
    <t>Physikalische Exporte</t>
  </si>
  <si>
    <t>Deutsch-land</t>
  </si>
  <si>
    <t>Tschech. Republik</t>
  </si>
  <si>
    <t>Slowenien</t>
  </si>
  <si>
    <t>Deutschland</t>
  </si>
  <si>
    <t>Liechtenstein</t>
  </si>
  <si>
    <t>Tschechische Republik</t>
  </si>
  <si>
    <t>Vergleich zum Vorjahr</t>
  </si>
  <si>
    <t>Saldo ( Importe - Exporte )</t>
  </si>
  <si>
    <t>Verän-derung</t>
  </si>
  <si>
    <t>in GWh</t>
  </si>
  <si>
    <t>in %</t>
  </si>
  <si>
    <t>(*) Umfasst unterjährig das öffentliche Netz sowie jene Eigenerzeuger, die Kraftwerke mit einer Engpassleistung von zumindest 10 MW betreiben</t>
  </si>
  <si>
    <t>Kalenderjahr 2017</t>
  </si>
  <si>
    <t>(Datenstand: August 2018)</t>
  </si>
  <si>
    <t>Gesamte Versorgung - Kalenderjahr 2017</t>
  </si>
  <si>
    <t>Quelle: E-Control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</si>
</sst>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&quot;-&quot;??\ [$€-1]_-"/>
    <numFmt numFmtId="165" formatCode="#,##0.0"/>
    <numFmt numFmtId="166" formatCode="#,###\ "/>
    <numFmt numFmtId="167" formatCode="#,##0\ "/>
    <numFmt numFmtId="168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5" applyFont="1" applyAlignment="1">
      <alignment vertical="center"/>
    </xf>
    <xf numFmtId="3" fontId="2" fillId="4" borderId="1" xfId="5" applyNumberFormat="1" applyFont="1" applyFill="1" applyBorder="1" applyAlignment="1">
      <alignment vertical="center"/>
    </xf>
    <xf numFmtId="0" fontId="2" fillId="4" borderId="1" xfId="5" applyFont="1" applyFill="1" applyBorder="1" applyAlignment="1">
      <alignment vertical="center"/>
    </xf>
    <xf numFmtId="165" fontId="2" fillId="3" borderId="1" xfId="5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167" fontId="4" fillId="3" borderId="5" xfId="0" applyNumberFormat="1" applyFont="1" applyFill="1" applyBorder="1" applyAlignment="1">
      <alignment horizontal="right" vertical="center" wrapText="1"/>
    </xf>
    <xf numFmtId="167" fontId="4" fillId="3" borderId="6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167" fontId="4" fillId="4" borderId="5" xfId="0" applyNumberFormat="1" applyFont="1" applyFill="1" applyBorder="1" applyAlignment="1">
      <alignment horizontal="right" vertical="center" wrapText="1"/>
    </xf>
    <xf numFmtId="167" fontId="4" fillId="4" borderId="6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right" vertical="center" wrapText="1"/>
    </xf>
    <xf numFmtId="167" fontId="4" fillId="2" borderId="6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67" fontId="5" fillId="3" borderId="5" xfId="0" applyNumberFormat="1" applyFont="1" applyFill="1" applyBorder="1" applyAlignment="1">
      <alignment vertical="center" wrapText="1"/>
    </xf>
    <xf numFmtId="167" fontId="4" fillId="3" borderId="5" xfId="0" applyNumberFormat="1" applyFont="1" applyFill="1" applyBorder="1" applyAlignment="1">
      <alignment vertical="center" wrapText="1"/>
    </xf>
    <xf numFmtId="168" fontId="4" fillId="3" borderId="5" xfId="6" applyNumberFormat="1" applyFont="1" applyFill="1" applyBorder="1" applyAlignment="1">
      <alignment vertical="center" wrapText="1"/>
    </xf>
    <xf numFmtId="167" fontId="5" fillId="3" borderId="6" xfId="0" applyNumberFormat="1" applyFont="1" applyFill="1" applyBorder="1" applyAlignment="1">
      <alignment vertical="center" wrapText="1"/>
    </xf>
    <xf numFmtId="167" fontId="5" fillId="4" borderId="5" xfId="0" applyNumberFormat="1" applyFont="1" applyFill="1" applyBorder="1" applyAlignment="1">
      <alignment vertical="center" wrapText="1"/>
    </xf>
    <xf numFmtId="167" fontId="4" fillId="4" borderId="5" xfId="0" applyNumberFormat="1" applyFont="1" applyFill="1" applyBorder="1" applyAlignment="1">
      <alignment vertical="center" wrapText="1"/>
    </xf>
    <xf numFmtId="168" fontId="4" fillId="4" borderId="5" xfId="6" applyNumberFormat="1" applyFont="1" applyFill="1" applyBorder="1" applyAlignment="1">
      <alignment vertical="center" wrapText="1"/>
    </xf>
    <xf numFmtId="167" fontId="5" fillId="4" borderId="6" xfId="0" applyNumberFormat="1" applyFont="1" applyFill="1" applyBorder="1" applyAlignment="1">
      <alignment vertical="center" wrapText="1"/>
    </xf>
    <xf numFmtId="167" fontId="4" fillId="2" borderId="5" xfId="0" applyNumberFormat="1" applyFont="1" applyFill="1" applyBorder="1" applyAlignment="1">
      <alignment vertical="center" wrapText="1"/>
    </xf>
    <xf numFmtId="168" fontId="4" fillId="2" borderId="5" xfId="6" applyNumberFormat="1" applyFont="1" applyFill="1" applyBorder="1" applyAlignment="1">
      <alignment vertical="center" wrapText="1"/>
    </xf>
    <xf numFmtId="167" fontId="4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5" applyFont="1" applyAlignment="1">
      <alignment vertical="center"/>
    </xf>
    <xf numFmtId="0" fontId="1" fillId="2" borderId="1" xfId="5" applyFont="1" applyFill="1" applyBorder="1" applyAlignment="1">
      <alignment vertical="center"/>
    </xf>
    <xf numFmtId="0" fontId="1" fillId="2" borderId="1" xfId="5" applyFont="1" applyFill="1" applyBorder="1" applyAlignment="1">
      <alignment vertical="center" wrapText="1"/>
    </xf>
    <xf numFmtId="0" fontId="1" fillId="3" borderId="1" xfId="5" applyFont="1" applyFill="1" applyBorder="1" applyAlignment="1">
      <alignment vertical="center"/>
    </xf>
    <xf numFmtId="3" fontId="1" fillId="3" borderId="1" xfId="5" applyNumberFormat="1" applyFont="1" applyFill="1" applyBorder="1" applyAlignment="1">
      <alignment vertical="center"/>
    </xf>
    <xf numFmtId="0" fontId="1" fillId="4" borderId="1" xfId="5" applyFont="1" applyFill="1" applyBorder="1" applyAlignment="1">
      <alignment vertical="center"/>
    </xf>
    <xf numFmtId="3" fontId="1" fillId="4" borderId="1" xfId="5" applyNumberFormat="1" applyFont="1" applyFill="1" applyBorder="1" applyAlignment="1">
      <alignment vertical="center"/>
    </xf>
    <xf numFmtId="165" fontId="1" fillId="3" borderId="1" xfId="5" applyNumberFormat="1" applyFont="1" applyFill="1" applyBorder="1" applyAlignment="1">
      <alignment vertical="center"/>
    </xf>
    <xf numFmtId="165" fontId="1" fillId="4" borderId="1" xfId="5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1" fillId="0" borderId="0" xfId="5" applyFont="1" applyFill="1" applyAlignment="1">
      <alignment horizontal="center" vertical="center"/>
    </xf>
    <xf numFmtId="0" fontId="1" fillId="0" borderId="0" xfId="5" applyFont="1" applyAlignment="1">
      <alignment horizontal="center" vertical="center"/>
    </xf>
  </cellXfs>
  <cellStyles count="7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 2" xfId="6" xr:uid="{D753D7E7-421F-4D76-AC6F-DD0DC4B1928F}"/>
    <cellStyle name="Standard" xfId="0" builtinId="0"/>
    <cellStyle name="Standard_2006_GesBil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Gesamte Versorgung - Kalenderjahr 2017</a:t>
            </a:r>
          </a:p>
        </c:rich>
      </c:tx>
      <c:layout>
        <c:manualLayout>
          <c:xMode val="edge"/>
          <c:yMode val="edge"/>
          <c:x val="0.33471940095079356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41580041580046E-2"/>
          <c:y val="0.10420168067226891"/>
          <c:w val="0.74012474012474017"/>
          <c:h val="0.788235294117647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DiaDat!$B$6</c:f>
              <c:strCache>
                <c:ptCount val="1"/>
                <c:pt idx="0">
                  <c:v>Exp. Deutschland</c:v>
                </c:pt>
              </c:strCache>
            </c:strRef>
          </c:tx>
          <c:spPr>
            <a:solidFill>
              <a:srgbClr val="2A4C7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DiaDat!$B$7:$B$18</c:f>
              <c:numCache>
                <c:formatCode>#,##0</c:formatCode>
                <c:ptCount val="12"/>
                <c:pt idx="0">
                  <c:v>-297.36309699999998</c:v>
                </c:pt>
                <c:pt idx="1">
                  <c:v>-179.330646</c:v>
                </c:pt>
                <c:pt idx="2">
                  <c:v>-260.951863</c:v>
                </c:pt>
                <c:pt idx="3">
                  <c:v>-186.40207699999999</c:v>
                </c:pt>
                <c:pt idx="4">
                  <c:v>-241.12683200000001</c:v>
                </c:pt>
                <c:pt idx="5">
                  <c:v>-210.29994600000001</c:v>
                </c:pt>
                <c:pt idx="6">
                  <c:v>-258.40204199999999</c:v>
                </c:pt>
                <c:pt idx="7">
                  <c:v>-346.90441600000003</c:v>
                </c:pt>
                <c:pt idx="8">
                  <c:v>-389.08178499999997</c:v>
                </c:pt>
                <c:pt idx="9">
                  <c:v>-242.24092899999999</c:v>
                </c:pt>
                <c:pt idx="10">
                  <c:v>-306.80512699999997</c:v>
                </c:pt>
                <c:pt idx="11">
                  <c:v>-302.10989899999998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E-4129-9DB5-E90C7D0FDE8D}"/>
            </c:ext>
          </c:extLst>
        </c:ser>
        <c:ser>
          <c:idx val="1"/>
          <c:order val="1"/>
          <c:tx>
            <c:strRef>
              <c:f>DiaDat!$C$6</c:f>
              <c:strCache>
                <c:ptCount val="1"/>
                <c:pt idx="0">
                  <c:v>Exp. Schweiz</c:v>
                </c:pt>
              </c:strCache>
            </c:strRef>
          </c:tx>
          <c:spPr>
            <a:solidFill>
              <a:srgbClr val="C8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DiaDat!$C$7:$C$18</c:f>
              <c:numCache>
                <c:formatCode>#,##0</c:formatCode>
                <c:ptCount val="12"/>
                <c:pt idx="0">
                  <c:v>-419.55694</c:v>
                </c:pt>
                <c:pt idx="1">
                  <c:v>-557.0271459999999</c:v>
                </c:pt>
                <c:pt idx="2">
                  <c:v>-776.54977599999995</c:v>
                </c:pt>
                <c:pt idx="3">
                  <c:v>-551.06961699999999</c:v>
                </c:pt>
                <c:pt idx="4">
                  <c:v>-422.47202899999996</c:v>
                </c:pt>
                <c:pt idx="5">
                  <c:v>-382.96524800000003</c:v>
                </c:pt>
                <c:pt idx="6">
                  <c:v>-399.22144799999995</c:v>
                </c:pt>
                <c:pt idx="7">
                  <c:v>-505.70095600000002</c:v>
                </c:pt>
                <c:pt idx="8">
                  <c:v>-595.27762300000006</c:v>
                </c:pt>
                <c:pt idx="9">
                  <c:v>-745.14917200000002</c:v>
                </c:pt>
                <c:pt idx="10">
                  <c:v>-767.97409900000002</c:v>
                </c:pt>
                <c:pt idx="11">
                  <c:v>-764.60721899999999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E-4129-9DB5-E90C7D0FDE8D}"/>
            </c:ext>
          </c:extLst>
        </c:ser>
        <c:ser>
          <c:idx val="2"/>
          <c:order val="2"/>
          <c:tx>
            <c:strRef>
              <c:f>DiaDat!$D$6</c:f>
              <c:strCache>
                <c:ptCount val="1"/>
                <c:pt idx="0">
                  <c:v>Exp. Liechtenstein</c:v>
                </c:pt>
              </c:strCache>
            </c:strRef>
          </c:tx>
          <c:spPr>
            <a:solidFill>
              <a:srgbClr val="F8833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DiaDat!$D$7:$D$18</c:f>
              <c:numCache>
                <c:formatCode>#,##0</c:formatCode>
                <c:ptCount val="12"/>
                <c:pt idx="0">
                  <c:v>-26.164300000000001</c:v>
                </c:pt>
                <c:pt idx="1">
                  <c:v>-23.747400000000003</c:v>
                </c:pt>
                <c:pt idx="2">
                  <c:v>-26.107800000000001</c:v>
                </c:pt>
                <c:pt idx="3">
                  <c:v>-24.956400000000002</c:v>
                </c:pt>
                <c:pt idx="4">
                  <c:v>-0.25340000000000001</c:v>
                </c:pt>
                <c:pt idx="5">
                  <c:v>-3.5753000000000004</c:v>
                </c:pt>
                <c:pt idx="6">
                  <c:v>-25.755600000000001</c:v>
                </c:pt>
                <c:pt idx="7">
                  <c:v>-25.700800000000001</c:v>
                </c:pt>
                <c:pt idx="8">
                  <c:v>-24.729100000000003</c:v>
                </c:pt>
                <c:pt idx="9">
                  <c:v>-25.546700000000001</c:v>
                </c:pt>
                <c:pt idx="10">
                  <c:v>-24.991799999999998</c:v>
                </c:pt>
                <c:pt idx="11">
                  <c:v>-25.822100000000002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DE-4129-9DB5-E90C7D0FDE8D}"/>
            </c:ext>
          </c:extLst>
        </c:ser>
        <c:ser>
          <c:idx val="3"/>
          <c:order val="3"/>
          <c:tx>
            <c:strRef>
              <c:f>DiaDat!$E$6</c:f>
              <c:strCache>
                <c:ptCount val="1"/>
                <c:pt idx="0">
                  <c:v>Exp. Italien</c:v>
                </c:pt>
              </c:strCache>
            </c:strRef>
          </c:tx>
          <c:spPr>
            <a:solidFill>
              <a:srgbClr val="E6DB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DiaDat!$E$7:$E$18</c:f>
              <c:numCache>
                <c:formatCode>#,##0</c:formatCode>
                <c:ptCount val="12"/>
                <c:pt idx="0">
                  <c:v>-68.387020000000007</c:v>
                </c:pt>
                <c:pt idx="1">
                  <c:v>-96.333359000000002</c:v>
                </c:pt>
                <c:pt idx="2">
                  <c:v>-152.27163399999998</c:v>
                </c:pt>
                <c:pt idx="3">
                  <c:v>-105.18649099999999</c:v>
                </c:pt>
                <c:pt idx="4">
                  <c:v>-104.20196300000001</c:v>
                </c:pt>
                <c:pt idx="5">
                  <c:v>-111.440934</c:v>
                </c:pt>
                <c:pt idx="6">
                  <c:v>-125.35414299999999</c:v>
                </c:pt>
                <c:pt idx="7">
                  <c:v>-36.334711000000006</c:v>
                </c:pt>
                <c:pt idx="8">
                  <c:v>-151.31176300000001</c:v>
                </c:pt>
                <c:pt idx="9">
                  <c:v>-135.00072500000002</c:v>
                </c:pt>
                <c:pt idx="10">
                  <c:v>-124.550433</c:v>
                </c:pt>
                <c:pt idx="11">
                  <c:v>-112.57283199999999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E-4129-9DB5-E90C7D0FDE8D}"/>
            </c:ext>
          </c:extLst>
        </c:ser>
        <c:ser>
          <c:idx val="4"/>
          <c:order val="4"/>
          <c:tx>
            <c:strRef>
              <c:f>DiaDat!$F$6</c:f>
              <c:strCache>
                <c:ptCount val="1"/>
                <c:pt idx="0">
                  <c:v>Exp. Slowenien</c:v>
                </c:pt>
              </c:strCache>
            </c:strRef>
          </c:tx>
          <c:spPr>
            <a:solidFill>
              <a:srgbClr val="4060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DiaDat!$F$7:$F$18</c:f>
              <c:numCache>
                <c:formatCode>#,##0</c:formatCode>
                <c:ptCount val="12"/>
                <c:pt idx="0">
                  <c:v>-508.86002500000001</c:v>
                </c:pt>
                <c:pt idx="1">
                  <c:v>-269.31059000000005</c:v>
                </c:pt>
                <c:pt idx="2">
                  <c:v>-328.61513299999996</c:v>
                </c:pt>
                <c:pt idx="3">
                  <c:v>-566.9540770000001</c:v>
                </c:pt>
                <c:pt idx="4">
                  <c:v>-634.65659499999992</c:v>
                </c:pt>
                <c:pt idx="5">
                  <c:v>-652.94999300000006</c:v>
                </c:pt>
                <c:pt idx="6">
                  <c:v>-571.58212100000003</c:v>
                </c:pt>
                <c:pt idx="7">
                  <c:v>-591.74026100000003</c:v>
                </c:pt>
                <c:pt idx="8">
                  <c:v>-453.517853</c:v>
                </c:pt>
                <c:pt idx="9">
                  <c:v>-593.80893900000001</c:v>
                </c:pt>
                <c:pt idx="10">
                  <c:v>-483.668274</c:v>
                </c:pt>
                <c:pt idx="11">
                  <c:v>-324.27354200000002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DE-4129-9DB5-E90C7D0FDE8D}"/>
            </c:ext>
          </c:extLst>
        </c:ser>
        <c:ser>
          <c:idx val="5"/>
          <c:order val="5"/>
          <c:tx>
            <c:strRef>
              <c:f>DiaDat!$G$6</c:f>
              <c:strCache>
                <c:ptCount val="1"/>
                <c:pt idx="0">
                  <c:v>Exp. Ungarn</c:v>
                </c:pt>
              </c:strCache>
            </c:strRef>
          </c:tx>
          <c:spPr>
            <a:solidFill>
              <a:srgbClr val="91B2D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DiaDat!$G$7:$G$18</c:f>
              <c:numCache>
                <c:formatCode>#,##0</c:formatCode>
                <c:ptCount val="12"/>
                <c:pt idx="0">
                  <c:v>-395.70863600000001</c:v>
                </c:pt>
                <c:pt idx="1">
                  <c:v>-342.56737400000003</c:v>
                </c:pt>
                <c:pt idx="2">
                  <c:v>-339.82145600000001</c:v>
                </c:pt>
                <c:pt idx="3">
                  <c:v>-446.31394</c:v>
                </c:pt>
                <c:pt idx="4">
                  <c:v>-541.436598</c:v>
                </c:pt>
                <c:pt idx="5">
                  <c:v>-437.73614399999997</c:v>
                </c:pt>
                <c:pt idx="6">
                  <c:v>-442.64960600000001</c:v>
                </c:pt>
                <c:pt idx="7">
                  <c:v>-510.18528800000001</c:v>
                </c:pt>
                <c:pt idx="8">
                  <c:v>-478.93295400000005</c:v>
                </c:pt>
                <c:pt idx="9">
                  <c:v>-455.20385000000005</c:v>
                </c:pt>
                <c:pt idx="10">
                  <c:v>-390.843434</c:v>
                </c:pt>
                <c:pt idx="11">
                  <c:v>-303.812454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DE-4129-9DB5-E90C7D0FDE8D}"/>
            </c:ext>
          </c:extLst>
        </c:ser>
        <c:ser>
          <c:idx val="6"/>
          <c:order val="6"/>
          <c:tx>
            <c:strRef>
              <c:f>DiaDat!$H$6</c:f>
              <c:strCache>
                <c:ptCount val="1"/>
                <c:pt idx="0">
                  <c:v>Exp. Tschech. Republik</c:v>
                </c:pt>
              </c:strCache>
            </c:strRef>
          </c:tx>
          <c:spPr>
            <a:solidFill>
              <a:srgbClr val="FF69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DiaDat!$H$7:$H$18</c:f>
              <c:numCache>
                <c:formatCode>#,##0</c:formatCode>
                <c:ptCount val="12"/>
                <c:pt idx="0">
                  <c:v>-0.10790000000000001</c:v>
                </c:pt>
                <c:pt idx="1">
                  <c:v>-1.3300000000000001E-2</c:v>
                </c:pt>
                <c:pt idx="2">
                  <c:v>-0.70499999999999996</c:v>
                </c:pt>
                <c:pt idx="3">
                  <c:v>-1.3188</c:v>
                </c:pt>
                <c:pt idx="4">
                  <c:v>-21.025600000000001</c:v>
                </c:pt>
                <c:pt idx="5">
                  <c:v>-6.9485000000000001</c:v>
                </c:pt>
                <c:pt idx="6">
                  <c:v>-4.0439999999999996</c:v>
                </c:pt>
                <c:pt idx="7">
                  <c:v>-13.046100000000001</c:v>
                </c:pt>
                <c:pt idx="8">
                  <c:v>-6.4604999999999997</c:v>
                </c:pt>
                <c:pt idx="9">
                  <c:v>-4.8031000000000006</c:v>
                </c:pt>
                <c:pt idx="10">
                  <c:v>-2.5662000000000003</c:v>
                </c:pt>
                <c:pt idx="11">
                  <c:v>-1.4374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DE-4129-9DB5-E90C7D0FDE8D}"/>
            </c:ext>
          </c:extLst>
        </c:ser>
        <c:ser>
          <c:idx val="7"/>
          <c:order val="7"/>
          <c:tx>
            <c:strRef>
              <c:f>DiaDat!$I$6</c:f>
              <c:strCache>
                <c:ptCount val="1"/>
                <c:pt idx="0">
                  <c:v>Imp. Deutschland</c:v>
                </c:pt>
              </c:strCache>
            </c:strRef>
          </c:tx>
          <c:spPr>
            <a:solidFill>
              <a:srgbClr val="4075B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DiaDat!$I$7:$I$18</c:f>
              <c:numCache>
                <c:formatCode>#,##0</c:formatCode>
                <c:ptCount val="12"/>
                <c:pt idx="0">
                  <c:v>1559.7686249999999</c:v>
                </c:pt>
                <c:pt idx="1">
                  <c:v>1859.350469</c:v>
                </c:pt>
                <c:pt idx="2">
                  <c:v>1756.9269809999998</c:v>
                </c:pt>
                <c:pt idx="3">
                  <c:v>1502.5971200000001</c:v>
                </c:pt>
                <c:pt idx="4">
                  <c:v>1315.1983870000001</c:v>
                </c:pt>
                <c:pt idx="5">
                  <c:v>1363.947388</c:v>
                </c:pt>
                <c:pt idx="6">
                  <c:v>1166.229227</c:v>
                </c:pt>
                <c:pt idx="7">
                  <c:v>1009.700242</c:v>
                </c:pt>
                <c:pt idx="8">
                  <c:v>928.06456300000002</c:v>
                </c:pt>
                <c:pt idx="9">
                  <c:v>1683.789577</c:v>
                </c:pt>
                <c:pt idx="10">
                  <c:v>1616.117317</c:v>
                </c:pt>
                <c:pt idx="11">
                  <c:v>1747.426978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E-4129-9DB5-E90C7D0FDE8D}"/>
            </c:ext>
          </c:extLst>
        </c:ser>
        <c:ser>
          <c:idx val="8"/>
          <c:order val="8"/>
          <c:tx>
            <c:strRef>
              <c:f>DiaDat!$J$6</c:f>
              <c:strCache>
                <c:ptCount val="1"/>
                <c:pt idx="0">
                  <c:v>Imp. Schweiz</c:v>
                </c:pt>
              </c:strCache>
            </c:strRef>
          </c:tx>
          <c:spPr>
            <a:solidFill>
              <a:srgbClr val="FF2D2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DiaDat!$J$7:$J$18</c:f>
              <c:numCache>
                <c:formatCode>#,##0</c:formatCode>
                <c:ptCount val="12"/>
                <c:pt idx="0">
                  <c:v>86.206226000000001</c:v>
                </c:pt>
                <c:pt idx="1">
                  <c:v>71.540705000000003</c:v>
                </c:pt>
                <c:pt idx="2">
                  <c:v>40.737993000000003</c:v>
                </c:pt>
                <c:pt idx="3">
                  <c:v>42.741258000000002</c:v>
                </c:pt>
                <c:pt idx="4">
                  <c:v>2.4642360000000005</c:v>
                </c:pt>
                <c:pt idx="5">
                  <c:v>3.7726770000000003</c:v>
                </c:pt>
                <c:pt idx="6">
                  <c:v>38.509247000000002</c:v>
                </c:pt>
                <c:pt idx="7">
                  <c:v>33.077398000000002</c:v>
                </c:pt>
                <c:pt idx="8">
                  <c:v>8.9604920000000003</c:v>
                </c:pt>
                <c:pt idx="9">
                  <c:v>31.441740000000003</c:v>
                </c:pt>
                <c:pt idx="10">
                  <c:v>43.655088000000006</c:v>
                </c:pt>
                <c:pt idx="11">
                  <c:v>59.946216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DE-4129-9DB5-E90C7D0FDE8D}"/>
            </c:ext>
          </c:extLst>
        </c:ser>
        <c:ser>
          <c:idx val="9"/>
          <c:order val="9"/>
          <c:tx>
            <c:strRef>
              <c:f>DiaDat!$K$6</c:f>
              <c:strCache>
                <c:ptCount val="1"/>
                <c:pt idx="0">
                  <c:v>Imp. Liechtenstein</c:v>
                </c:pt>
              </c:strCache>
            </c:strRef>
          </c:tx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DiaDat!$A$7:$A$18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DiaDat!$K$7:$K$18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6.7999999999999996E-3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DE-4129-9DB5-E90C7D0FDE8D}"/>
            </c:ext>
          </c:extLst>
        </c:ser>
        <c:ser>
          <c:idx val="10"/>
          <c:order val="10"/>
          <c:tx>
            <c:strRef>
              <c:f>DiaDat!$L$6</c:f>
              <c:strCache>
                <c:ptCount val="1"/>
                <c:pt idx="0">
                  <c:v>Imp. Italien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DiaDat!$L$7:$L$18</c:f>
              <c:numCache>
                <c:formatCode>#,##0</c:formatCode>
                <c:ptCount val="12"/>
                <c:pt idx="0">
                  <c:v>30.769938</c:v>
                </c:pt>
                <c:pt idx="1">
                  <c:v>7.0624010000000004</c:v>
                </c:pt>
                <c:pt idx="2">
                  <c:v>5.1413659999999997</c:v>
                </c:pt>
                <c:pt idx="3">
                  <c:v>22.103124999999999</c:v>
                </c:pt>
                <c:pt idx="4">
                  <c:v>13.699281999999998</c:v>
                </c:pt>
                <c:pt idx="5">
                  <c:v>6.7153060000000009</c:v>
                </c:pt>
                <c:pt idx="6">
                  <c:v>2.8542040000000002</c:v>
                </c:pt>
                <c:pt idx="7">
                  <c:v>0.83787400000000001</c:v>
                </c:pt>
                <c:pt idx="8">
                  <c:v>0.58354100000000009</c:v>
                </c:pt>
                <c:pt idx="9">
                  <c:v>5.3943199999999996</c:v>
                </c:pt>
                <c:pt idx="10">
                  <c:v>11.835429</c:v>
                </c:pt>
                <c:pt idx="11">
                  <c:v>13.415521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DE-4129-9DB5-E90C7D0FDE8D}"/>
            </c:ext>
          </c:extLst>
        </c:ser>
        <c:ser>
          <c:idx val="11"/>
          <c:order val="11"/>
          <c:tx>
            <c:strRef>
              <c:f>DiaDat!$M$6</c:f>
              <c:strCache>
                <c:ptCount val="1"/>
                <c:pt idx="0">
                  <c:v>Imp. Slowenien</c:v>
                </c:pt>
              </c:strCache>
            </c:strRef>
          </c:tx>
          <c:spPr>
            <a:solidFill>
              <a:srgbClr val="609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DiaDat!$M$7:$M$18</c:f>
              <c:numCache>
                <c:formatCode>#,##0</c:formatCode>
                <c:ptCount val="12"/>
                <c:pt idx="0">
                  <c:v>7.416493</c:v>
                </c:pt>
                <c:pt idx="1">
                  <c:v>22.372775000000001</c:v>
                </c:pt>
                <c:pt idx="2">
                  <c:v>33.079586000000006</c:v>
                </c:pt>
                <c:pt idx="3">
                  <c:v>0.12720400000000001</c:v>
                </c:pt>
                <c:pt idx="4">
                  <c:v>0</c:v>
                </c:pt>
                <c:pt idx="5">
                  <c:v>2.0000000000000002E-5</c:v>
                </c:pt>
                <c:pt idx="6">
                  <c:v>0</c:v>
                </c:pt>
                <c:pt idx="7">
                  <c:v>0</c:v>
                </c:pt>
                <c:pt idx="8">
                  <c:v>10.132054</c:v>
                </c:pt>
                <c:pt idx="9">
                  <c:v>3.0277259999999999</c:v>
                </c:pt>
                <c:pt idx="10">
                  <c:v>3.669127</c:v>
                </c:pt>
                <c:pt idx="11">
                  <c:v>49.807471000000007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DE-4129-9DB5-E90C7D0FDE8D}"/>
            </c:ext>
          </c:extLst>
        </c:ser>
        <c:ser>
          <c:idx val="12"/>
          <c:order val="12"/>
          <c:tx>
            <c:strRef>
              <c:f>DiaDat!$N$6</c:f>
              <c:strCache>
                <c:ptCount val="1"/>
                <c:pt idx="0">
                  <c:v>Imp. Ungarn</c:v>
                </c:pt>
              </c:strCache>
            </c:strRef>
          </c:tx>
          <c:spPr>
            <a:solidFill>
              <a:srgbClr val="BDD1E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DiaDat!$N$7:$N$18</c:f>
              <c:numCache>
                <c:formatCode>#,##0</c:formatCode>
                <c:ptCount val="12"/>
                <c:pt idx="0">
                  <c:v>14.151543999999999</c:v>
                </c:pt>
                <c:pt idx="1">
                  <c:v>10.431747999999999</c:v>
                </c:pt>
                <c:pt idx="2">
                  <c:v>23.599910000000001</c:v>
                </c:pt>
                <c:pt idx="3">
                  <c:v>7.4570820000000007</c:v>
                </c:pt>
                <c:pt idx="4">
                  <c:v>2.2798000000000003</c:v>
                </c:pt>
                <c:pt idx="5">
                  <c:v>3.6370200000000001</c:v>
                </c:pt>
                <c:pt idx="6">
                  <c:v>14.324238000000001</c:v>
                </c:pt>
                <c:pt idx="7">
                  <c:v>1.19147</c:v>
                </c:pt>
                <c:pt idx="8">
                  <c:v>10.938566000000002</c:v>
                </c:pt>
                <c:pt idx="9">
                  <c:v>3.2512840000000001</c:v>
                </c:pt>
                <c:pt idx="10">
                  <c:v>6.9684999999999997</c:v>
                </c:pt>
                <c:pt idx="11">
                  <c:v>36.188482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DE-4129-9DB5-E90C7D0FDE8D}"/>
            </c:ext>
          </c:extLst>
        </c:ser>
        <c:ser>
          <c:idx val="13"/>
          <c:order val="13"/>
          <c:tx>
            <c:strRef>
              <c:f>DiaDat!$O$6</c:f>
              <c:strCache>
                <c:ptCount val="1"/>
                <c:pt idx="0">
                  <c:v>Imp. Tschech. Republik</c:v>
                </c:pt>
              </c:strCache>
            </c:strRef>
          </c:tx>
          <c:spPr>
            <a:solidFill>
              <a:srgbClr val="FFA5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DiaDat!$O$7:$O$18</c:f>
              <c:numCache>
                <c:formatCode>#,##0</c:formatCode>
                <c:ptCount val="12"/>
                <c:pt idx="0">
                  <c:v>1134.3865000000001</c:v>
                </c:pt>
                <c:pt idx="1">
                  <c:v>1004.4335</c:v>
                </c:pt>
                <c:pt idx="2">
                  <c:v>911.99570000000006</c:v>
                </c:pt>
                <c:pt idx="3">
                  <c:v>1066.7208999999998</c:v>
                </c:pt>
                <c:pt idx="4">
                  <c:v>828.49659999999994</c:v>
                </c:pt>
                <c:pt idx="5">
                  <c:v>810.26520000000005</c:v>
                </c:pt>
                <c:pt idx="6">
                  <c:v>800.74759999999992</c:v>
                </c:pt>
                <c:pt idx="7">
                  <c:v>659.34460000000001</c:v>
                </c:pt>
                <c:pt idx="8">
                  <c:v>780.38830000000007</c:v>
                </c:pt>
                <c:pt idx="9">
                  <c:v>983.69659999999999</c:v>
                </c:pt>
                <c:pt idx="10">
                  <c:v>1048.2050999999999</c:v>
                </c:pt>
                <c:pt idx="11">
                  <c:v>977.10470000000009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DE-4129-9DB5-E90C7D0FD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49388928"/>
        <c:axId val="49669632"/>
        <c:axId val="0"/>
      </c:bar3DChart>
      <c:catAx>
        <c:axId val="4938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</a:t>
                </a:r>
              </a:p>
            </c:rich>
          </c:tx>
          <c:layout>
            <c:manualLayout>
              <c:xMode val="edge"/>
              <c:yMode val="edge"/>
              <c:x val="0.41684004827863674"/>
              <c:y val="0.9310924920219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66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6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Werte in GWh</a:t>
                </a:r>
              </a:p>
            </c:rich>
          </c:tx>
          <c:layout>
            <c:manualLayout>
              <c:xMode val="edge"/>
              <c:yMode val="edge"/>
              <c:x val="2.0790028983603329E-2"/>
              <c:y val="0.438655530621910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88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160083091803305"/>
          <c:y val="0.29747898713335369"/>
          <c:w val="0.16424129465568627"/>
          <c:h val="0.495798311888922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Kalenderjahr 2017 </a:t>
            </a:r>
          </a:p>
        </c:rich>
      </c:tx>
      <c:layout>
        <c:manualLayout>
          <c:xMode val="edge"/>
          <c:yMode val="edge"/>
          <c:x val="0.33471940095079356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883575883575888E-2"/>
          <c:y val="0.10420168067226891"/>
          <c:w val="0.74428274428274432"/>
          <c:h val="0.788235294117647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DiaDat!$B$23</c:f>
              <c:strCache>
                <c:ptCount val="1"/>
                <c:pt idx="0">
                  <c:v>Exp. Deutschland</c:v>
                </c:pt>
              </c:strCache>
            </c:strRef>
          </c:tx>
          <c:spPr>
            <a:solidFill>
              <a:srgbClr val="2A4C7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DiaDat!$B$24:$B$35</c:f>
              <c:numCache>
                <c:formatCode>#,##0.0</c:formatCode>
                <c:ptCount val="12"/>
                <c:pt idx="0">
                  <c:v>17.327358200366966</c:v>
                </c:pt>
                <c:pt idx="1">
                  <c:v>12.213240115947658</c:v>
                </c:pt>
                <c:pt idx="2">
                  <c:v>13.84343372949858</c:v>
                </c:pt>
                <c:pt idx="3">
                  <c:v>9.9034076163120393</c:v>
                </c:pt>
                <c:pt idx="4">
                  <c:v>12.270005231809064</c:v>
                </c:pt>
                <c:pt idx="5">
                  <c:v>11.645056493807756</c:v>
                </c:pt>
                <c:pt idx="6">
                  <c:v>14.143446893659462</c:v>
                </c:pt>
                <c:pt idx="7">
                  <c:v>17.09214988233035</c:v>
                </c:pt>
                <c:pt idx="8">
                  <c:v>18.533779791310231</c:v>
                </c:pt>
                <c:pt idx="9">
                  <c:v>11.002182503711479</c:v>
                </c:pt>
                <c:pt idx="10">
                  <c:v>14.600038993920563</c:v>
                </c:pt>
                <c:pt idx="11">
                  <c:v>16.46702616907795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6-427E-BE48-B1D5235AA497}"/>
            </c:ext>
          </c:extLst>
        </c:ser>
        <c:ser>
          <c:idx val="1"/>
          <c:order val="1"/>
          <c:tx>
            <c:strRef>
              <c:f>DiaDat!$C$23</c:f>
              <c:strCache>
                <c:ptCount val="1"/>
                <c:pt idx="0">
                  <c:v>Exp. Schweiz</c:v>
                </c:pt>
              </c:strCache>
            </c:strRef>
          </c:tx>
          <c:spPr>
            <a:solidFill>
              <a:srgbClr val="C8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DiaDat!$C$24:$C$35</c:f>
              <c:numCache>
                <c:formatCode>#,##0.0</c:formatCode>
                <c:ptCount val="12"/>
                <c:pt idx="0">
                  <c:v>24.447597762374233</c:v>
                </c:pt>
                <c:pt idx="1">
                  <c:v>37.936105383789403</c:v>
                </c:pt>
                <c:pt idx="2">
                  <c:v>41.195779321617515</c:v>
                </c:pt>
                <c:pt idx="3">
                  <c:v>29.277930428403749</c:v>
                </c:pt>
                <c:pt idx="4">
                  <c:v>21.497955922727797</c:v>
                </c:pt>
                <c:pt idx="5">
                  <c:v>21.206148802934539</c:v>
                </c:pt>
                <c:pt idx="6">
                  <c:v>21.851094151174824</c:v>
                </c:pt>
                <c:pt idx="7">
                  <c:v>24.916132908465897</c:v>
                </c:pt>
                <c:pt idx="8">
                  <c:v>28.355849090639367</c:v>
                </c:pt>
                <c:pt idx="9">
                  <c:v>33.843443453907391</c:v>
                </c:pt>
                <c:pt idx="10">
                  <c:v>36.545842311562851</c:v>
                </c:pt>
                <c:pt idx="11">
                  <c:v>41.676248034292044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6-427E-BE48-B1D5235AA497}"/>
            </c:ext>
          </c:extLst>
        </c:ser>
        <c:ser>
          <c:idx val="2"/>
          <c:order val="2"/>
          <c:tx>
            <c:strRef>
              <c:f>DiaDat!$D$23</c:f>
              <c:strCache>
                <c:ptCount val="1"/>
                <c:pt idx="0">
                  <c:v>Exp. Liechtenstein</c:v>
                </c:pt>
              </c:strCache>
            </c:strRef>
          </c:tx>
          <c:spPr>
            <a:solidFill>
              <a:srgbClr val="F8833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DiaDat!$D$24:$D$35</c:f>
              <c:numCache>
                <c:formatCode>#,##0.0</c:formatCode>
                <c:ptCount val="12"/>
                <c:pt idx="0">
                  <c:v>1.5245946882301318</c:v>
                </c:pt>
                <c:pt idx="1">
                  <c:v>1.6173069399942686</c:v>
                </c:pt>
                <c:pt idx="2">
                  <c:v>1.3850125267088171</c:v>
                </c:pt>
                <c:pt idx="3">
                  <c:v>1.3259154930753791</c:v>
                </c:pt>
                <c:pt idx="4">
                  <c:v>1.2894538944303041E-2</c:v>
                </c:pt>
                <c:pt idx="5">
                  <c:v>0.19797708593948413</c:v>
                </c:pt>
                <c:pt idx="6">
                  <c:v>1.4097139403191545</c:v>
                </c:pt>
                <c:pt idx="7">
                  <c:v>1.2662909592243294</c:v>
                </c:pt>
                <c:pt idx="8">
                  <c:v>1.1779623500937981</c:v>
                </c:pt>
                <c:pt idx="9">
                  <c:v>1.1602888782166372</c:v>
                </c:pt>
                <c:pt idx="10">
                  <c:v>1.189293210632246</c:v>
                </c:pt>
                <c:pt idx="11">
                  <c:v>1.4074785296609822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E6-427E-BE48-B1D5235AA497}"/>
            </c:ext>
          </c:extLst>
        </c:ser>
        <c:ser>
          <c:idx val="3"/>
          <c:order val="3"/>
          <c:tx>
            <c:strRef>
              <c:f>DiaDat!$E$23</c:f>
              <c:strCache>
                <c:ptCount val="1"/>
                <c:pt idx="0">
                  <c:v>Exp. Italien</c:v>
                </c:pt>
              </c:strCache>
            </c:strRef>
          </c:tx>
          <c:spPr>
            <a:solidFill>
              <a:srgbClr val="E6DB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DiaDat!$E$24:$E$35</c:f>
              <c:numCache>
                <c:formatCode>#,##0.0</c:formatCode>
                <c:ptCount val="12"/>
                <c:pt idx="0">
                  <c:v>3.9849140789506237</c:v>
                </c:pt>
                <c:pt idx="1">
                  <c:v>6.5607439156985317</c:v>
                </c:pt>
                <c:pt idx="2">
                  <c:v>8.077973653560246</c:v>
                </c:pt>
                <c:pt idx="3">
                  <c:v>5.5884822361852633</c:v>
                </c:pt>
                <c:pt idx="4">
                  <c:v>5.3024320046421654</c:v>
                </c:pt>
                <c:pt idx="5">
                  <c:v>6.1708811477902215</c:v>
                </c:pt>
                <c:pt idx="6">
                  <c:v>6.8611673913191975</c:v>
                </c:pt>
                <c:pt idx="7">
                  <c:v>1.7902289440534458</c:v>
                </c:pt>
                <c:pt idx="8">
                  <c:v>7.2076848708734165</c:v>
                </c:pt>
                <c:pt idx="9">
                  <c:v>6.1315097358438759</c:v>
                </c:pt>
                <c:pt idx="10">
                  <c:v>5.9270234376157953</c:v>
                </c:pt>
                <c:pt idx="11">
                  <c:v>6.1359782536328469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E6-427E-BE48-B1D5235AA497}"/>
            </c:ext>
          </c:extLst>
        </c:ser>
        <c:ser>
          <c:idx val="4"/>
          <c:order val="4"/>
          <c:tx>
            <c:strRef>
              <c:f>DiaDat!$F$23</c:f>
              <c:strCache>
                <c:ptCount val="1"/>
                <c:pt idx="0">
                  <c:v>Exp. Slowenien</c:v>
                </c:pt>
              </c:strCache>
            </c:strRef>
          </c:tx>
          <c:spPr>
            <a:solidFill>
              <a:srgbClr val="4060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DiaDat!$F$24:$F$35</c:f>
              <c:numCache>
                <c:formatCode>#,##0.0</c:formatCode>
                <c:ptCount val="12"/>
                <c:pt idx="0">
                  <c:v>29.651291690114089</c:v>
                </c:pt>
                <c:pt idx="1">
                  <c:v>18.341287308124304</c:v>
                </c:pt>
                <c:pt idx="2">
                  <c:v>17.432953970502453</c:v>
                </c:pt>
                <c:pt idx="3">
                  <c:v>30.12186030663684</c:v>
                </c:pt>
                <c:pt idx="4">
                  <c:v>32.295201975083906</c:v>
                </c:pt>
                <c:pt idx="5">
                  <c:v>36.156165043030398</c:v>
                </c:pt>
                <c:pt idx="6">
                  <c:v>31.28512960330529</c:v>
                </c:pt>
                <c:pt idx="7">
                  <c:v>29.155331457127602</c:v>
                </c:pt>
                <c:pt idx="8">
                  <c:v>21.603170189346706</c:v>
                </c:pt>
                <c:pt idx="9">
                  <c:v>26.969820278443851</c:v>
                </c:pt>
                <c:pt idx="10">
                  <c:v>23.016485185797617</c:v>
                </c:pt>
                <c:pt idx="11">
                  <c:v>17.675094128754775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E6-427E-BE48-B1D5235AA497}"/>
            </c:ext>
          </c:extLst>
        </c:ser>
        <c:ser>
          <c:idx val="5"/>
          <c:order val="5"/>
          <c:tx>
            <c:strRef>
              <c:f>DiaDat!$G$23</c:f>
              <c:strCache>
                <c:ptCount val="1"/>
                <c:pt idx="0">
                  <c:v>Exp. Ungarn</c:v>
                </c:pt>
              </c:strCache>
            </c:strRef>
          </c:tx>
          <c:spPr>
            <a:solidFill>
              <a:srgbClr val="91B2D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DiaDat!$G$24:$G$35</c:f>
              <c:numCache>
                <c:formatCode>#,##0.0</c:formatCode>
                <c:ptCount val="12"/>
                <c:pt idx="0">
                  <c:v>23.057956243140108</c:v>
                </c:pt>
                <c:pt idx="1">
                  <c:v>23.330410545399165</c:v>
                </c:pt>
                <c:pt idx="2">
                  <c:v>18.027446717242704</c:v>
                </c:pt>
                <c:pt idx="3">
                  <c:v>23.712337028638551</c:v>
                </c:pt>
                <c:pt idx="4">
                  <c:v>27.551599442706987</c:v>
                </c:pt>
                <c:pt idx="5">
                  <c:v>24.239008250917795</c:v>
                </c:pt>
                <c:pt idx="6">
                  <c:v>24.228102636125005</c:v>
                </c:pt>
                <c:pt idx="7">
                  <c:v>25.137078134675217</c:v>
                </c:pt>
                <c:pt idx="8">
                  <c:v>22.81380996604021</c:v>
                </c:pt>
                <c:pt idx="9">
                  <c:v>20.674606288733745</c:v>
                </c:pt>
                <c:pt idx="10">
                  <c:v>18.599198236077129</c:v>
                </c:pt>
                <c:pt idx="11">
                  <c:v>16.55982689435076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E6-427E-BE48-B1D5235AA497}"/>
            </c:ext>
          </c:extLst>
        </c:ser>
        <c:ser>
          <c:idx val="6"/>
          <c:order val="6"/>
          <c:tx>
            <c:strRef>
              <c:f>DiaDat!$H$23</c:f>
              <c:strCache>
                <c:ptCount val="1"/>
                <c:pt idx="0">
                  <c:v>Exp. Tschech. Republik</c:v>
                </c:pt>
              </c:strCache>
            </c:strRef>
          </c:tx>
          <c:spPr>
            <a:solidFill>
              <a:srgbClr val="FF69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DiaDat!$H$24:$H$35</c:f>
              <c:numCache>
                <c:formatCode>#,##0.0</c:formatCode>
                <c:ptCount val="12"/>
                <c:pt idx="0">
                  <c:v>6.2873368238413113E-3</c:v>
                </c:pt>
                <c:pt idx="1">
                  <c:v>9.0579104667979542E-4</c:v>
                </c:pt>
                <c:pt idx="2">
                  <c:v>3.7400080869690891E-2</c:v>
                </c:pt>
                <c:pt idx="3">
                  <c:v>7.0066890748177207E-2</c:v>
                </c:pt>
                <c:pt idx="4">
                  <c:v>1.0699108840857854</c:v>
                </c:pt>
                <c:pt idx="5">
                  <c:v>0.38476317557981304</c:v>
                </c:pt>
                <c:pt idx="6">
                  <c:v>0.22134538409707633</c:v>
                </c:pt>
                <c:pt idx="7">
                  <c:v>0.6427877141231606</c:v>
                </c:pt>
                <c:pt idx="8">
                  <c:v>0.30774374169625995</c:v>
                </c:pt>
                <c:pt idx="9">
                  <c:v>0.21814886114301771</c:v>
                </c:pt>
                <c:pt idx="10">
                  <c:v>0.12211862439377996</c:v>
                </c:pt>
                <c:pt idx="11">
                  <c:v>7.8347990230643344E-2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E6-427E-BE48-B1D5235AA497}"/>
            </c:ext>
          </c:extLst>
        </c:ser>
        <c:ser>
          <c:idx val="7"/>
          <c:order val="7"/>
          <c:tx>
            <c:strRef>
              <c:f>DiaDat!$I$23</c:f>
              <c:strCache>
                <c:ptCount val="1"/>
                <c:pt idx="0">
                  <c:v>Imp. Deutschland</c:v>
                </c:pt>
              </c:strCache>
            </c:strRef>
          </c:tx>
          <c:spPr>
            <a:solidFill>
              <a:srgbClr val="4075B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DiaDat!$I$24:$I$35</c:f>
              <c:numCache>
                <c:formatCode>#,##0.0</c:formatCode>
                <c:ptCount val="12"/>
                <c:pt idx="0">
                  <c:v>55.062978646678992</c:v>
                </c:pt>
                <c:pt idx="1">
                  <c:v>62.495150572820357</c:v>
                </c:pt>
                <c:pt idx="2">
                  <c:v>63.393061010095074</c:v>
                </c:pt>
                <c:pt idx="3">
                  <c:v>56.878925078497581</c:v>
                </c:pt>
                <c:pt idx="4">
                  <c:v>60.828596577682845</c:v>
                </c:pt>
                <c:pt idx="5">
                  <c:v>62.32801470595389</c:v>
                </c:pt>
                <c:pt idx="6">
                  <c:v>57.658065278483392</c:v>
                </c:pt>
                <c:pt idx="7">
                  <c:v>59.249438341043728</c:v>
                </c:pt>
                <c:pt idx="8">
                  <c:v>53.365643050743984</c:v>
                </c:pt>
                <c:pt idx="9">
                  <c:v>62.118519085175571</c:v>
                </c:pt>
                <c:pt idx="10">
                  <c:v>59.188667983357057</c:v>
                </c:pt>
                <c:pt idx="11">
                  <c:v>60.592718895172261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E6-427E-BE48-B1D5235AA497}"/>
            </c:ext>
          </c:extLst>
        </c:ser>
        <c:ser>
          <c:idx val="8"/>
          <c:order val="8"/>
          <c:tx>
            <c:strRef>
              <c:f>DiaDat!$J$23</c:f>
              <c:strCache>
                <c:ptCount val="1"/>
                <c:pt idx="0">
                  <c:v>Imp. Schweiz</c:v>
                </c:pt>
              </c:strCache>
            </c:strRef>
          </c:tx>
          <c:spPr>
            <a:solidFill>
              <a:srgbClr val="FF2D2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DiaDat!$J$24:$J$35</c:f>
              <c:numCache>
                <c:formatCode>#,##0.0</c:formatCode>
                <c:ptCount val="12"/>
                <c:pt idx="0">
                  <c:v>3.0432536629904221</c:v>
                </c:pt>
                <c:pt idx="1">
                  <c:v>2.4045747187539619</c:v>
                </c:pt>
                <c:pt idx="2">
                  <c:v>1.4698994913311234</c:v>
                </c:pt>
                <c:pt idx="3">
                  <c:v>1.6179165920022096</c:v>
                </c:pt>
                <c:pt idx="4">
                  <c:v>0.11397217256182879</c:v>
                </c:pt>
                <c:pt idx="5">
                  <c:v>0.17239922126440116</c:v>
                </c:pt>
                <c:pt idx="6">
                  <c:v>1.9038870111863873</c:v>
                </c:pt>
                <c:pt idx="7">
                  <c:v>1.9409891884359507</c:v>
                </c:pt>
                <c:pt idx="8">
                  <c:v>0.51524693075803507</c:v>
                </c:pt>
                <c:pt idx="9">
                  <c:v>1.1599515479487545</c:v>
                </c:pt>
                <c:pt idx="10">
                  <c:v>1.5988236016260913</c:v>
                </c:pt>
                <c:pt idx="11">
                  <c:v>2.078658656783813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E6-427E-BE48-B1D5235AA497}"/>
            </c:ext>
          </c:extLst>
        </c:ser>
        <c:ser>
          <c:idx val="9"/>
          <c:order val="9"/>
          <c:tx>
            <c:strRef>
              <c:f>DiaDat!$K$23</c:f>
              <c:strCache>
                <c:ptCount val="1"/>
                <c:pt idx="0">
                  <c:v>Imp. Liechtenstein</c:v>
                </c:pt>
              </c:strCache>
            </c:strRef>
          </c:tx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DiaDat!$K$24:$K$35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2.5086622197281478E-4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E6-427E-BE48-B1D5235AA497}"/>
            </c:ext>
          </c:extLst>
        </c:ser>
        <c:ser>
          <c:idx val="10"/>
          <c:order val="10"/>
          <c:tx>
            <c:strRef>
              <c:f>DiaDat!$L$23</c:f>
              <c:strCache>
                <c:ptCount val="1"/>
                <c:pt idx="0">
                  <c:v>Imp. Italien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DiaDat!$L$24:$L$35</c:f>
              <c:numCache>
                <c:formatCode>#,##0.0</c:formatCode>
                <c:ptCount val="12"/>
                <c:pt idx="0">
                  <c:v>1.0862408769465002</c:v>
                </c:pt>
                <c:pt idx="1">
                  <c:v>0.23737634257731594</c:v>
                </c:pt>
                <c:pt idx="2">
                  <c:v>0.1855096609238244</c:v>
                </c:pt>
                <c:pt idx="3">
                  <c:v>0.83668601126805475</c:v>
                </c:pt>
                <c:pt idx="4">
                  <c:v>0.63359878358937805</c:v>
                </c:pt>
                <c:pt idx="5">
                  <c:v>0.30686791499833166</c:v>
                </c:pt>
                <c:pt idx="6">
                  <c:v>0.14111109269096409</c:v>
                </c:pt>
                <c:pt idx="7">
                  <c:v>4.9166635636563177E-2</c:v>
                </c:pt>
                <c:pt idx="8">
                  <c:v>3.3554821456397099E-2</c:v>
                </c:pt>
                <c:pt idx="9">
                  <c:v>0.19900774684005795</c:v>
                </c:pt>
                <c:pt idx="10">
                  <c:v>0.43346065916921028</c:v>
                </c:pt>
                <c:pt idx="11">
                  <c:v>0.46518847598178736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E6-427E-BE48-B1D5235AA497}"/>
            </c:ext>
          </c:extLst>
        </c:ser>
        <c:ser>
          <c:idx val="11"/>
          <c:order val="11"/>
          <c:tx>
            <c:strRef>
              <c:f>DiaDat!$M$23</c:f>
              <c:strCache>
                <c:ptCount val="1"/>
                <c:pt idx="0">
                  <c:v>Imp. Slowenien</c:v>
                </c:pt>
              </c:strCache>
            </c:strRef>
          </c:tx>
          <c:spPr>
            <a:solidFill>
              <a:srgbClr val="609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DiaDat!$M$24:$M$35</c:f>
              <c:numCache>
                <c:formatCode>#,##0.0</c:formatCode>
                <c:ptCount val="12"/>
                <c:pt idx="0">
                  <c:v>0.26181716258861426</c:v>
                </c:pt>
                <c:pt idx="1">
                  <c:v>0.75197762103924848</c:v>
                </c:pt>
                <c:pt idx="2">
                  <c:v>1.1935704990386775</c:v>
                </c:pt>
                <c:pt idx="3">
                  <c:v>4.8151475131838432E-3</c:v>
                </c:pt>
                <c:pt idx="4">
                  <c:v>0</c:v>
                </c:pt>
                <c:pt idx="5">
                  <c:v>9.139357610757623E-7</c:v>
                </c:pt>
                <c:pt idx="6">
                  <c:v>0</c:v>
                </c:pt>
                <c:pt idx="7">
                  <c:v>0</c:v>
                </c:pt>
                <c:pt idx="8">
                  <c:v>0.58261418299069656</c:v>
                </c:pt>
                <c:pt idx="9">
                  <c:v>0.11169914452777391</c:v>
                </c:pt>
                <c:pt idx="10">
                  <c:v>0.13437807856356937</c:v>
                </c:pt>
                <c:pt idx="11">
                  <c:v>1.727093679551996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E6-427E-BE48-B1D5235AA497}"/>
            </c:ext>
          </c:extLst>
        </c:ser>
        <c:ser>
          <c:idx val="12"/>
          <c:order val="12"/>
          <c:tx>
            <c:strRef>
              <c:f>DiaDat!$N$23</c:f>
              <c:strCache>
                <c:ptCount val="1"/>
                <c:pt idx="0">
                  <c:v>Imp. Ungarn</c:v>
                </c:pt>
              </c:strCache>
            </c:strRef>
          </c:tx>
          <c:spPr>
            <a:solidFill>
              <a:srgbClr val="BDD1E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DiaDat!$N$24:$N$35</c:f>
              <c:numCache>
                <c:formatCode>#,##0.0</c:formatCode>
                <c:ptCount val="12"/>
                <c:pt idx="0">
                  <c:v>0.49957804805154243</c:v>
                </c:pt>
                <c:pt idx="1">
                  <c:v>0.35062441044175063</c:v>
                </c:pt>
                <c:pt idx="2">
                  <c:v>0.85152687086131829</c:v>
                </c:pt>
                <c:pt idx="3">
                  <c:v>0.28227846489031794</c:v>
                </c:pt>
                <c:pt idx="4">
                  <c:v>0.10544191343948278</c:v>
                </c:pt>
                <c:pt idx="5">
                  <c:v>0.16620013208738843</c:v>
                </c:pt>
                <c:pt idx="6">
                  <c:v>0.70818654733348785</c:v>
                </c:pt>
                <c:pt idx="7">
                  <c:v>6.9915728811129035E-2</c:v>
                </c:pt>
                <c:pt idx="8">
                  <c:v>0.62899030079979945</c:v>
                </c:pt>
                <c:pt idx="9">
                  <c:v>0.11994666671186194</c:v>
                </c:pt>
                <c:pt idx="10">
                  <c:v>0.25521428952179442</c:v>
                </c:pt>
                <c:pt idx="11">
                  <c:v>1.254849870510012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E6-427E-BE48-B1D5235AA497}"/>
            </c:ext>
          </c:extLst>
        </c:ser>
        <c:ser>
          <c:idx val="13"/>
          <c:order val="13"/>
          <c:tx>
            <c:strRef>
              <c:f>DiaDat!$O$23</c:f>
              <c:strCache>
                <c:ptCount val="1"/>
                <c:pt idx="0">
                  <c:v>Imp. Tschech. Republik</c:v>
                </c:pt>
              </c:strCache>
            </c:strRef>
          </c:tx>
          <c:spPr>
            <a:solidFill>
              <a:srgbClr val="FFA5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DiaDat!$A$24:$A$35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DiaDat!$O$24:$O$35</c:f>
              <c:numCache>
                <c:formatCode>#,##0.0</c:formatCode>
                <c:ptCount val="12"/>
                <c:pt idx="0">
                  <c:v>40.04613160274392</c:v>
                </c:pt>
                <c:pt idx="1">
                  <c:v>33.760296334367375</c:v>
                </c:pt>
                <c:pt idx="2">
                  <c:v>32.906432467749994</c:v>
                </c:pt>
                <c:pt idx="3">
                  <c:v>40.379378705828671</c:v>
                </c:pt>
                <c:pt idx="4">
                  <c:v>38.318390552726449</c:v>
                </c:pt>
                <c:pt idx="5">
                  <c:v>37.026517111760235</c:v>
                </c:pt>
                <c:pt idx="6">
                  <c:v>39.588750070305778</c:v>
                </c:pt>
                <c:pt idx="7">
                  <c:v>38.69049010607263</c:v>
                </c:pt>
                <c:pt idx="8">
                  <c:v>44.873950713251091</c:v>
                </c:pt>
                <c:pt idx="9">
                  <c:v>36.290624942573999</c:v>
                </c:pt>
                <c:pt idx="10">
                  <c:v>38.389455387762283</c:v>
                </c:pt>
                <c:pt idx="11">
                  <c:v>33.881490422000127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E6-427E-BE48-B1D5235AA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01298944"/>
        <c:axId val="108815104"/>
        <c:axId val="0"/>
      </c:bar3DChart>
      <c:catAx>
        <c:axId val="10129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1476078263939636"/>
              <c:y val="0.9310924920219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81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81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Werte in %</a:t>
                </a:r>
              </a:p>
            </c:rich>
          </c:tx>
          <c:layout>
            <c:manualLayout>
              <c:xMode val="edge"/>
              <c:yMode val="edge"/>
              <c:x val="2.2868966196743657E-2"/>
              <c:y val="0.438655530621910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29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160083091803305"/>
          <c:y val="0.29747898713335369"/>
          <c:w val="0.16424129465568627"/>
          <c:h val="0.495798311888922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A6EF52-9136-4CA5-8D08-58B4AA760071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B23877A-F368-4E1E-B7AF-C22514B14FB1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1ED7CCB-6C2F-48E5-8C7F-DF9A77BCFB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0.8635</cdr:x>
      <cdr:y>0.94475</cdr:y>
    </cdr:from>
    <cdr:to>
      <cdr:x>1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12294" y="5354253"/>
          <a:ext cx="1250756" cy="31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Austria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C78646-D897-46D9-A720-44834F4C5C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0.8635</cdr:x>
      <cdr:y>0.94475</cdr:y>
    </cdr:from>
    <cdr:to>
      <cdr:x>1</cdr:x>
      <cdr:y>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12294" y="5354253"/>
          <a:ext cx="1250756" cy="31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AT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7ACA-CDEE-4DD1-A3DB-5894B23DA124}">
  <sheetPr>
    <tabColor indexed="50"/>
    <pageSetUpPr autoPageBreaks="0"/>
  </sheetPr>
  <dimension ref="A1:AS41"/>
  <sheetViews>
    <sheetView showGridLines="0" showZeros="0" tabSelected="1" zoomScaleNormal="100" workbookViewId="0">
      <selection sqref="A1:Q1"/>
    </sheetView>
  </sheetViews>
  <sheetFormatPr baseColWidth="10" defaultColWidth="10.7109375" defaultRowHeight="11.25" x14ac:dyDescent="0.2"/>
  <cols>
    <col min="1" max="1" width="8.7109375" style="5" customWidth="1"/>
    <col min="2" max="17" width="7.7109375" style="5" customWidth="1"/>
    <col min="18" max="16384" width="10.7109375" style="5"/>
  </cols>
  <sheetData>
    <row r="1" spans="1:45" ht="17.25" customHeight="1" x14ac:dyDescent="0.2">
      <c r="A1" s="45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45" ht="17.25" customHeight="1" x14ac:dyDescent="0.2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45" s="6" customFormat="1" ht="12.75" customHeight="1" x14ac:dyDescent="0.2">
      <c r="A3" s="45" t="s">
        <v>66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 ht="12.75" customHeight="1" x14ac:dyDescent="0.2">
      <c r="A4" s="47" t="s">
        <v>67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ht="12.75" customHeight="1" x14ac:dyDescent="0.2">
      <c r="A6" s="49" t="s">
        <v>1</v>
      </c>
      <c r="B6" s="50" t="s">
        <v>52</v>
      </c>
      <c r="C6" s="51"/>
      <c r="D6" s="51"/>
      <c r="E6" s="51"/>
      <c r="F6" s="51"/>
      <c r="G6" s="51"/>
      <c r="H6" s="51"/>
      <c r="I6" s="51"/>
      <c r="J6" s="52" t="s">
        <v>53</v>
      </c>
      <c r="K6" s="52"/>
      <c r="L6" s="52"/>
      <c r="M6" s="52"/>
      <c r="N6" s="52"/>
      <c r="O6" s="52"/>
      <c r="P6" s="52"/>
      <c r="Q6" s="53"/>
    </row>
    <row r="7" spans="1:45" ht="12.75" customHeight="1" x14ac:dyDescent="0.2">
      <c r="A7" s="49"/>
      <c r="B7" s="54" t="s">
        <v>54</v>
      </c>
      <c r="C7" s="54" t="s">
        <v>25</v>
      </c>
      <c r="D7" s="54" t="s">
        <v>30</v>
      </c>
      <c r="E7" s="54" t="s">
        <v>26</v>
      </c>
      <c r="F7" s="54" t="s">
        <v>27</v>
      </c>
      <c r="G7" s="54" t="s">
        <v>28</v>
      </c>
      <c r="H7" s="54" t="s">
        <v>55</v>
      </c>
      <c r="I7" s="55" t="s">
        <v>29</v>
      </c>
      <c r="J7" s="54" t="s">
        <v>54</v>
      </c>
      <c r="K7" s="54" t="s">
        <v>25</v>
      </c>
      <c r="L7" s="54" t="s">
        <v>30</v>
      </c>
      <c r="M7" s="54" t="s">
        <v>26</v>
      </c>
      <c r="N7" s="54" t="s">
        <v>56</v>
      </c>
      <c r="O7" s="54" t="s">
        <v>28</v>
      </c>
      <c r="P7" s="54" t="s">
        <v>55</v>
      </c>
      <c r="Q7" s="56" t="s">
        <v>29</v>
      </c>
    </row>
    <row r="8" spans="1:45" ht="12.75" customHeight="1" x14ac:dyDescent="0.2">
      <c r="A8" s="49"/>
      <c r="B8" s="54"/>
      <c r="C8" s="54"/>
      <c r="D8" s="54"/>
      <c r="E8" s="54"/>
      <c r="F8" s="54"/>
      <c r="G8" s="54"/>
      <c r="H8" s="54"/>
      <c r="I8" s="55"/>
      <c r="J8" s="54"/>
      <c r="K8" s="54"/>
      <c r="L8" s="54"/>
      <c r="M8" s="54"/>
      <c r="N8" s="54"/>
      <c r="O8" s="54"/>
      <c r="P8" s="54"/>
      <c r="Q8" s="56"/>
    </row>
    <row r="9" spans="1:45" ht="12.75" customHeight="1" x14ac:dyDescent="0.2">
      <c r="A9" s="9" t="s">
        <v>18</v>
      </c>
      <c r="B9" s="10">
        <v>1559.7686249999999</v>
      </c>
      <c r="C9" s="10">
        <v>86.206226000000001</v>
      </c>
      <c r="D9" s="10">
        <v>0</v>
      </c>
      <c r="E9" s="10">
        <v>30.769938</v>
      </c>
      <c r="F9" s="10">
        <v>7.416493</v>
      </c>
      <c r="G9" s="10">
        <v>14.151543999999999</v>
      </c>
      <c r="H9" s="10">
        <v>1134.3865000000001</v>
      </c>
      <c r="I9" s="11">
        <f t="shared" ref="I9:I20" si="0">SUM(B9:H9)</f>
        <v>2832.6993259999999</v>
      </c>
      <c r="J9" s="10">
        <v>297.36309699999998</v>
      </c>
      <c r="K9" s="10">
        <v>419.55694</v>
      </c>
      <c r="L9" s="10">
        <v>26.164300000000001</v>
      </c>
      <c r="M9" s="10">
        <v>68.387020000000007</v>
      </c>
      <c r="N9" s="10">
        <v>508.86002500000001</v>
      </c>
      <c r="O9" s="10">
        <v>395.70863600000001</v>
      </c>
      <c r="P9" s="10">
        <v>0.10790000000000001</v>
      </c>
      <c r="Q9" s="12">
        <f t="shared" ref="Q9:Q20" si="1">SUM(J9:P9)</f>
        <v>1716.1479180000001</v>
      </c>
    </row>
    <row r="10" spans="1:45" ht="12.75" customHeight="1" x14ac:dyDescent="0.2">
      <c r="A10" s="13" t="s">
        <v>19</v>
      </c>
      <c r="B10" s="14">
        <v>1859.350469</v>
      </c>
      <c r="C10" s="14">
        <v>71.540705000000003</v>
      </c>
      <c r="D10" s="14">
        <v>0</v>
      </c>
      <c r="E10" s="14">
        <v>7.0624010000000004</v>
      </c>
      <c r="F10" s="14">
        <v>22.372775000000001</v>
      </c>
      <c r="G10" s="14">
        <v>10.431747999999999</v>
      </c>
      <c r="H10" s="14">
        <v>1004.4335</v>
      </c>
      <c r="I10" s="15">
        <f t="shared" si="0"/>
        <v>2975.1915979999999</v>
      </c>
      <c r="J10" s="14">
        <v>179.330646</v>
      </c>
      <c r="K10" s="14">
        <v>557.0271459999999</v>
      </c>
      <c r="L10" s="14">
        <v>23.747400000000003</v>
      </c>
      <c r="M10" s="14">
        <v>96.333359000000002</v>
      </c>
      <c r="N10" s="14">
        <v>269.31059000000005</v>
      </c>
      <c r="O10" s="14">
        <v>342.56737400000003</v>
      </c>
      <c r="P10" s="14">
        <v>1.3300000000000001E-2</v>
      </c>
      <c r="Q10" s="16">
        <f t="shared" si="1"/>
        <v>1468.3298149999998</v>
      </c>
    </row>
    <row r="11" spans="1:45" ht="12.75" customHeight="1" x14ac:dyDescent="0.2">
      <c r="A11" s="9" t="s">
        <v>31</v>
      </c>
      <c r="B11" s="10">
        <v>1756.9269809999998</v>
      </c>
      <c r="C11" s="10">
        <v>40.737993000000003</v>
      </c>
      <c r="D11" s="10">
        <v>0</v>
      </c>
      <c r="E11" s="10">
        <v>5.1413659999999997</v>
      </c>
      <c r="F11" s="10">
        <v>33.079586000000006</v>
      </c>
      <c r="G11" s="10">
        <v>23.599910000000001</v>
      </c>
      <c r="H11" s="10">
        <v>911.99570000000006</v>
      </c>
      <c r="I11" s="11">
        <f t="shared" si="0"/>
        <v>2771.4815359999998</v>
      </c>
      <c r="J11" s="10">
        <v>260.951863</v>
      </c>
      <c r="K11" s="10">
        <v>776.54977599999995</v>
      </c>
      <c r="L11" s="10">
        <v>26.107800000000001</v>
      </c>
      <c r="M11" s="10">
        <v>152.27163399999998</v>
      </c>
      <c r="N11" s="10">
        <v>328.61513299999996</v>
      </c>
      <c r="O11" s="10">
        <v>339.82145600000001</v>
      </c>
      <c r="P11" s="10">
        <v>0.70499999999999996</v>
      </c>
      <c r="Q11" s="12">
        <f t="shared" si="1"/>
        <v>1885.0226619999999</v>
      </c>
    </row>
    <row r="12" spans="1:45" ht="12.75" customHeight="1" x14ac:dyDescent="0.2">
      <c r="A12" s="13" t="s">
        <v>32</v>
      </c>
      <c r="B12" s="14">
        <v>1502.5971200000001</v>
      </c>
      <c r="C12" s="14">
        <v>42.741258000000002</v>
      </c>
      <c r="D12" s="14">
        <v>0</v>
      </c>
      <c r="E12" s="14">
        <v>22.103124999999999</v>
      </c>
      <c r="F12" s="14">
        <v>0.12720400000000001</v>
      </c>
      <c r="G12" s="14">
        <v>7.4570820000000007</v>
      </c>
      <c r="H12" s="14">
        <v>1066.7208999999998</v>
      </c>
      <c r="I12" s="15">
        <f t="shared" si="0"/>
        <v>2641.7466889999996</v>
      </c>
      <c r="J12" s="14">
        <v>186.40207699999999</v>
      </c>
      <c r="K12" s="14">
        <v>551.06961699999999</v>
      </c>
      <c r="L12" s="14">
        <v>24.956400000000002</v>
      </c>
      <c r="M12" s="14">
        <v>105.18649099999999</v>
      </c>
      <c r="N12" s="14">
        <v>566.9540770000001</v>
      </c>
      <c r="O12" s="14">
        <v>446.31394</v>
      </c>
      <c r="P12" s="14">
        <v>1.3188</v>
      </c>
      <c r="Q12" s="16">
        <f t="shared" si="1"/>
        <v>1882.2014020000001</v>
      </c>
    </row>
    <row r="13" spans="1:45" ht="12.75" customHeight="1" x14ac:dyDescent="0.2">
      <c r="A13" s="9" t="s">
        <v>7</v>
      </c>
      <c r="B13" s="10">
        <v>1315.1983870000001</v>
      </c>
      <c r="C13" s="10">
        <v>2.4642360000000005</v>
      </c>
      <c r="D13" s="10">
        <v>0</v>
      </c>
      <c r="E13" s="10">
        <v>13.699281999999998</v>
      </c>
      <c r="F13" s="10">
        <v>0</v>
      </c>
      <c r="G13" s="10">
        <v>2.2798000000000003</v>
      </c>
      <c r="H13" s="10">
        <v>828.49659999999994</v>
      </c>
      <c r="I13" s="11">
        <f t="shared" si="0"/>
        <v>2162.1383050000004</v>
      </c>
      <c r="J13" s="10">
        <v>241.12683200000001</v>
      </c>
      <c r="K13" s="10">
        <v>422.47202899999996</v>
      </c>
      <c r="L13" s="10">
        <v>0.25340000000000001</v>
      </c>
      <c r="M13" s="10">
        <v>104.20196300000001</v>
      </c>
      <c r="N13" s="10">
        <v>634.65659499999992</v>
      </c>
      <c r="O13" s="10">
        <v>541.436598</v>
      </c>
      <c r="P13" s="10">
        <v>21.025600000000001</v>
      </c>
      <c r="Q13" s="12">
        <f t="shared" si="1"/>
        <v>1965.1730169999998</v>
      </c>
    </row>
    <row r="14" spans="1:45" ht="12.75" customHeight="1" x14ac:dyDescent="0.2">
      <c r="A14" s="13" t="s">
        <v>33</v>
      </c>
      <c r="B14" s="14">
        <v>1363.947388</v>
      </c>
      <c r="C14" s="14">
        <v>3.7726770000000003</v>
      </c>
      <c r="D14" s="14">
        <v>0</v>
      </c>
      <c r="E14" s="14">
        <v>6.7153060000000009</v>
      </c>
      <c r="F14" s="14">
        <v>2.0000000000000002E-5</v>
      </c>
      <c r="G14" s="14">
        <v>3.6370200000000001</v>
      </c>
      <c r="H14" s="14">
        <v>810.26520000000005</v>
      </c>
      <c r="I14" s="15">
        <f t="shared" si="0"/>
        <v>2188.3376109999999</v>
      </c>
      <c r="J14" s="14">
        <v>210.29994600000001</v>
      </c>
      <c r="K14" s="14">
        <v>382.96524800000003</v>
      </c>
      <c r="L14" s="14">
        <v>3.5753000000000004</v>
      </c>
      <c r="M14" s="14">
        <v>111.440934</v>
      </c>
      <c r="N14" s="14">
        <v>652.94999300000006</v>
      </c>
      <c r="O14" s="14">
        <v>437.73614399999997</v>
      </c>
      <c r="P14" s="14">
        <v>6.9485000000000001</v>
      </c>
      <c r="Q14" s="16">
        <f t="shared" si="1"/>
        <v>1805.9160649999999</v>
      </c>
    </row>
    <row r="15" spans="1:45" ht="12.75" customHeight="1" x14ac:dyDescent="0.2">
      <c r="A15" s="9" t="s">
        <v>34</v>
      </c>
      <c r="B15" s="10">
        <v>1166.229227</v>
      </c>
      <c r="C15" s="10">
        <v>38.509247000000002</v>
      </c>
      <c r="D15" s="10">
        <v>0</v>
      </c>
      <c r="E15" s="10">
        <v>2.8542040000000002</v>
      </c>
      <c r="F15" s="10">
        <v>0</v>
      </c>
      <c r="G15" s="10">
        <v>14.324238000000001</v>
      </c>
      <c r="H15" s="10">
        <v>800.74759999999992</v>
      </c>
      <c r="I15" s="11">
        <f t="shared" si="0"/>
        <v>2022.6645159999998</v>
      </c>
      <c r="J15" s="10">
        <v>258.40204199999999</v>
      </c>
      <c r="K15" s="10">
        <v>399.22144799999995</v>
      </c>
      <c r="L15" s="10">
        <v>25.755600000000001</v>
      </c>
      <c r="M15" s="10">
        <v>125.35414299999999</v>
      </c>
      <c r="N15" s="10">
        <v>571.58212100000003</v>
      </c>
      <c r="O15" s="10">
        <v>442.64960600000001</v>
      </c>
      <c r="P15" s="10">
        <v>4.0439999999999996</v>
      </c>
      <c r="Q15" s="12">
        <f t="shared" si="1"/>
        <v>1827.0089599999999</v>
      </c>
    </row>
    <row r="16" spans="1:45" ht="12.75" customHeight="1" x14ac:dyDescent="0.2">
      <c r="A16" s="13" t="s">
        <v>20</v>
      </c>
      <c r="B16" s="14">
        <v>1009.700242</v>
      </c>
      <c r="C16" s="14">
        <v>33.077398000000002</v>
      </c>
      <c r="D16" s="14">
        <v>0</v>
      </c>
      <c r="E16" s="14">
        <v>0.83787400000000001</v>
      </c>
      <c r="F16" s="14">
        <v>0</v>
      </c>
      <c r="G16" s="14">
        <v>1.19147</v>
      </c>
      <c r="H16" s="14">
        <v>659.34460000000001</v>
      </c>
      <c r="I16" s="15">
        <f t="shared" si="0"/>
        <v>1704.1515840000002</v>
      </c>
      <c r="J16" s="14">
        <v>346.90441600000003</v>
      </c>
      <c r="K16" s="14">
        <v>505.70095600000002</v>
      </c>
      <c r="L16" s="14">
        <v>25.700800000000001</v>
      </c>
      <c r="M16" s="14">
        <v>36.334711000000006</v>
      </c>
      <c r="N16" s="14">
        <v>591.74026100000003</v>
      </c>
      <c r="O16" s="14">
        <v>510.18528800000001</v>
      </c>
      <c r="P16" s="14">
        <v>13.046100000000001</v>
      </c>
      <c r="Q16" s="16">
        <f t="shared" si="1"/>
        <v>2029.6125320000001</v>
      </c>
    </row>
    <row r="17" spans="1:17" ht="12.75" customHeight="1" x14ac:dyDescent="0.2">
      <c r="A17" s="9" t="s">
        <v>21</v>
      </c>
      <c r="B17" s="10">
        <v>928.06456300000002</v>
      </c>
      <c r="C17" s="10">
        <v>8.9604920000000003</v>
      </c>
      <c r="D17" s="10">
        <v>0</v>
      </c>
      <c r="E17" s="10">
        <v>0.58354100000000009</v>
      </c>
      <c r="F17" s="10">
        <v>10.132054</v>
      </c>
      <c r="G17" s="10">
        <v>10.938566000000002</v>
      </c>
      <c r="H17" s="10">
        <v>780.38830000000007</v>
      </c>
      <c r="I17" s="11">
        <f t="shared" si="0"/>
        <v>1739.0675160000001</v>
      </c>
      <c r="J17" s="10">
        <v>389.08178499999997</v>
      </c>
      <c r="K17" s="10">
        <v>595.27762300000006</v>
      </c>
      <c r="L17" s="10">
        <v>24.729100000000003</v>
      </c>
      <c r="M17" s="10">
        <v>151.31176300000001</v>
      </c>
      <c r="N17" s="10">
        <v>453.517853</v>
      </c>
      <c r="O17" s="10">
        <v>478.93295400000005</v>
      </c>
      <c r="P17" s="10">
        <v>6.4604999999999997</v>
      </c>
      <c r="Q17" s="12">
        <f t="shared" si="1"/>
        <v>2099.3115780000003</v>
      </c>
    </row>
    <row r="18" spans="1:17" ht="12.75" customHeight="1" x14ac:dyDescent="0.2">
      <c r="A18" s="13" t="s">
        <v>22</v>
      </c>
      <c r="B18" s="14">
        <v>1683.789577</v>
      </c>
      <c r="C18" s="14">
        <v>31.441740000000003</v>
      </c>
      <c r="D18" s="14">
        <v>6.7999999999999996E-3</v>
      </c>
      <c r="E18" s="14">
        <v>5.3943199999999996</v>
      </c>
      <c r="F18" s="14">
        <v>3.0277259999999999</v>
      </c>
      <c r="G18" s="14">
        <v>3.2512840000000001</v>
      </c>
      <c r="H18" s="14">
        <v>983.69659999999999</v>
      </c>
      <c r="I18" s="15">
        <f t="shared" si="0"/>
        <v>2710.6080470000002</v>
      </c>
      <c r="J18" s="14">
        <v>242.24092899999999</v>
      </c>
      <c r="K18" s="14">
        <v>745.14917200000002</v>
      </c>
      <c r="L18" s="14">
        <v>25.546700000000001</v>
      </c>
      <c r="M18" s="14">
        <v>135.00072500000002</v>
      </c>
      <c r="N18" s="14">
        <v>593.80893900000001</v>
      </c>
      <c r="O18" s="14">
        <v>455.20385000000005</v>
      </c>
      <c r="P18" s="14">
        <v>4.8031000000000006</v>
      </c>
      <c r="Q18" s="16">
        <f t="shared" si="1"/>
        <v>2201.7534150000001</v>
      </c>
    </row>
    <row r="19" spans="1:17" ht="12.75" customHeight="1" x14ac:dyDescent="0.2">
      <c r="A19" s="9" t="s">
        <v>23</v>
      </c>
      <c r="B19" s="10">
        <v>1616.117317</v>
      </c>
      <c r="C19" s="10">
        <v>43.655088000000006</v>
      </c>
      <c r="D19" s="10">
        <v>0</v>
      </c>
      <c r="E19" s="10">
        <v>11.835429</v>
      </c>
      <c r="F19" s="10">
        <v>3.669127</v>
      </c>
      <c r="G19" s="10">
        <v>6.9684999999999997</v>
      </c>
      <c r="H19" s="10">
        <v>1048.2050999999999</v>
      </c>
      <c r="I19" s="11">
        <f t="shared" si="0"/>
        <v>2730.4505609999997</v>
      </c>
      <c r="J19" s="10">
        <v>306.80512699999997</v>
      </c>
      <c r="K19" s="10">
        <v>767.97409900000002</v>
      </c>
      <c r="L19" s="10">
        <v>24.991799999999998</v>
      </c>
      <c r="M19" s="10">
        <v>124.550433</v>
      </c>
      <c r="N19" s="10">
        <v>483.668274</v>
      </c>
      <c r="O19" s="10">
        <v>390.843434</v>
      </c>
      <c r="P19" s="10">
        <v>2.5662000000000003</v>
      </c>
      <c r="Q19" s="12">
        <f t="shared" si="1"/>
        <v>2101.3993670000004</v>
      </c>
    </row>
    <row r="20" spans="1:17" ht="12.75" customHeight="1" x14ac:dyDescent="0.2">
      <c r="A20" s="13" t="s">
        <v>24</v>
      </c>
      <c r="B20" s="14">
        <v>1747.426978</v>
      </c>
      <c r="C20" s="14">
        <v>59.946216</v>
      </c>
      <c r="D20" s="14">
        <v>0</v>
      </c>
      <c r="E20" s="14">
        <v>13.415521</v>
      </c>
      <c r="F20" s="14">
        <v>49.807471000000007</v>
      </c>
      <c r="G20" s="14">
        <v>36.188482</v>
      </c>
      <c r="H20" s="14">
        <v>977.10470000000009</v>
      </c>
      <c r="I20" s="15">
        <f t="shared" si="0"/>
        <v>2883.8893680000001</v>
      </c>
      <c r="J20" s="14">
        <v>302.10989899999998</v>
      </c>
      <c r="K20" s="14">
        <v>764.60721899999999</v>
      </c>
      <c r="L20" s="14">
        <v>25.822100000000002</v>
      </c>
      <c r="M20" s="14">
        <v>112.57283199999999</v>
      </c>
      <c r="N20" s="14">
        <v>324.27354200000002</v>
      </c>
      <c r="O20" s="14">
        <v>303.812454</v>
      </c>
      <c r="P20" s="14">
        <v>1.4374</v>
      </c>
      <c r="Q20" s="16">
        <f t="shared" si="1"/>
        <v>1834.635446</v>
      </c>
    </row>
    <row r="21" spans="1:17" s="6" customFormat="1" ht="12.75" customHeight="1" x14ac:dyDescent="0.2">
      <c r="A21" s="17" t="s">
        <v>0</v>
      </c>
      <c r="B21" s="18">
        <f t="shared" ref="B21:Q21" si="2">SUM(B9:B20)</f>
        <v>17509.116873999999</v>
      </c>
      <c r="C21" s="18">
        <f t="shared" si="2"/>
        <v>463.05327600000004</v>
      </c>
      <c r="D21" s="18">
        <f t="shared" si="2"/>
        <v>6.7999999999999996E-3</v>
      </c>
      <c r="E21" s="18">
        <f t="shared" si="2"/>
        <v>120.41230699999998</v>
      </c>
      <c r="F21" s="18">
        <f t="shared" si="2"/>
        <v>129.63245600000002</v>
      </c>
      <c r="G21" s="18">
        <f t="shared" si="2"/>
        <v>134.41964400000001</v>
      </c>
      <c r="H21" s="18">
        <f t="shared" si="2"/>
        <v>11005.785299999998</v>
      </c>
      <c r="I21" s="18">
        <f t="shared" si="2"/>
        <v>29362.426657</v>
      </c>
      <c r="J21" s="18">
        <f t="shared" si="2"/>
        <v>3221.0186590000003</v>
      </c>
      <c r="K21" s="18">
        <f t="shared" si="2"/>
        <v>6887.5712729999996</v>
      </c>
      <c r="L21" s="18">
        <f t="shared" si="2"/>
        <v>257.35070000000002</v>
      </c>
      <c r="M21" s="18">
        <f t="shared" si="2"/>
        <v>1322.9460080000001</v>
      </c>
      <c r="N21" s="18">
        <f t="shared" si="2"/>
        <v>5979.9374030000008</v>
      </c>
      <c r="O21" s="18">
        <f t="shared" si="2"/>
        <v>5085.2117340000004</v>
      </c>
      <c r="P21" s="18">
        <f t="shared" si="2"/>
        <v>62.476400000000005</v>
      </c>
      <c r="Q21" s="19">
        <f t="shared" si="2"/>
        <v>22816.512177000001</v>
      </c>
    </row>
    <row r="22" spans="1:17" ht="12.75" customHeight="1" x14ac:dyDescent="0.2">
      <c r="B22" s="20" t="s">
        <v>57</v>
      </c>
      <c r="C22" s="20" t="s">
        <v>25</v>
      </c>
      <c r="D22" s="20" t="s">
        <v>58</v>
      </c>
      <c r="E22" s="20" t="s">
        <v>26</v>
      </c>
      <c r="F22" s="20" t="s">
        <v>56</v>
      </c>
      <c r="G22" s="20" t="s">
        <v>28</v>
      </c>
      <c r="H22" s="20" t="s">
        <v>59</v>
      </c>
      <c r="J22" s="20" t="s">
        <v>57</v>
      </c>
      <c r="K22" s="20" t="s">
        <v>25</v>
      </c>
      <c r="L22" s="20" t="s">
        <v>58</v>
      </c>
      <c r="M22" s="20" t="s">
        <v>26</v>
      </c>
      <c r="N22" s="20" t="s">
        <v>56</v>
      </c>
      <c r="O22" s="20" t="s">
        <v>28</v>
      </c>
      <c r="P22" s="21" t="s">
        <v>59</v>
      </c>
    </row>
    <row r="23" spans="1:17" ht="12.75" customHeight="1" x14ac:dyDescent="0.2">
      <c r="C23" s="49" t="s">
        <v>60</v>
      </c>
      <c r="D23" s="52" t="s">
        <v>52</v>
      </c>
      <c r="E23" s="52"/>
      <c r="F23" s="52"/>
      <c r="G23" s="52"/>
      <c r="H23" s="52" t="s">
        <v>53</v>
      </c>
      <c r="I23" s="52"/>
      <c r="J23" s="52"/>
      <c r="K23" s="52"/>
      <c r="L23" s="52" t="s">
        <v>61</v>
      </c>
      <c r="M23" s="52"/>
      <c r="N23" s="53"/>
    </row>
    <row r="24" spans="1:17" ht="12.75" customHeight="1" x14ac:dyDescent="0.2">
      <c r="C24" s="49"/>
      <c r="D24" s="57">
        <f>E24-1</f>
        <v>2016</v>
      </c>
      <c r="E24" s="58">
        <v>2017</v>
      </c>
      <c r="F24" s="59" t="s">
        <v>15</v>
      </c>
      <c r="G24" s="59"/>
      <c r="H24" s="57">
        <f>D24</f>
        <v>2016</v>
      </c>
      <c r="I24" s="58">
        <f>E24</f>
        <v>2017</v>
      </c>
      <c r="J24" s="59" t="s">
        <v>15</v>
      </c>
      <c r="K24" s="59"/>
      <c r="L24" s="57">
        <f>H24</f>
        <v>2016</v>
      </c>
      <c r="M24" s="58">
        <f>I24</f>
        <v>2017</v>
      </c>
      <c r="N24" s="60" t="s">
        <v>62</v>
      </c>
    </row>
    <row r="25" spans="1:17" ht="12.75" customHeight="1" x14ac:dyDescent="0.2">
      <c r="C25" s="49"/>
      <c r="D25" s="57"/>
      <c r="E25" s="58"/>
      <c r="F25" s="22" t="s">
        <v>63</v>
      </c>
      <c r="G25" s="22" t="s">
        <v>64</v>
      </c>
      <c r="H25" s="57"/>
      <c r="I25" s="58"/>
      <c r="J25" s="22" t="s">
        <v>63</v>
      </c>
      <c r="K25" s="22" t="s">
        <v>64</v>
      </c>
      <c r="L25" s="57"/>
      <c r="M25" s="58"/>
      <c r="N25" s="61"/>
    </row>
    <row r="26" spans="1:17" ht="12.75" customHeight="1" x14ac:dyDescent="0.2">
      <c r="C26" s="9" t="s">
        <v>18</v>
      </c>
      <c r="D26" s="23">
        <v>3531.721282</v>
      </c>
      <c r="E26" s="24">
        <f t="shared" ref="E26:E37" si="3">I9</f>
        <v>2832.6993259999999</v>
      </c>
      <c r="F26" s="23">
        <f>IF(E26=0,0,E26-D26)</f>
        <v>-699.02195600000005</v>
      </c>
      <c r="G26" s="25">
        <f>IF(E26=0,0,F26/D26)</f>
        <v>-0.19792670490808001</v>
      </c>
      <c r="H26" s="23">
        <v>1467.2659519999997</v>
      </c>
      <c r="I26" s="24">
        <f t="shared" ref="I26:I37" si="4">Q9</f>
        <v>1716.1479180000001</v>
      </c>
      <c r="J26" s="23">
        <f>IF(I26=0,0,I26-H26)</f>
        <v>248.88196600000038</v>
      </c>
      <c r="K26" s="25">
        <f>IF(I26=0,0,J26/H26)</f>
        <v>0.16962294099495359</v>
      </c>
      <c r="L26" s="23">
        <f t="shared" ref="L26:M37" si="5">D26-H26</f>
        <v>2064.4553300000002</v>
      </c>
      <c r="M26" s="23">
        <f t="shared" si="5"/>
        <v>1116.5514079999998</v>
      </c>
      <c r="N26" s="26">
        <f t="shared" ref="N26:N37" si="6">M26-L26</f>
        <v>-947.90392200000042</v>
      </c>
    </row>
    <row r="27" spans="1:17" ht="12.75" customHeight="1" x14ac:dyDescent="0.2">
      <c r="C27" s="13" t="s">
        <v>19</v>
      </c>
      <c r="D27" s="27">
        <v>2496.6092530000001</v>
      </c>
      <c r="E27" s="28">
        <f t="shared" si="3"/>
        <v>2975.1915979999999</v>
      </c>
      <c r="F27" s="27">
        <f>IF(E27=0,0,E27-D27)</f>
        <v>478.5823449999998</v>
      </c>
      <c r="G27" s="29">
        <f>IF(E27=0,0,F27/D27)</f>
        <v>0.1916929308921374</v>
      </c>
      <c r="H27" s="27">
        <v>1617.6270629999999</v>
      </c>
      <c r="I27" s="28">
        <f t="shared" si="4"/>
        <v>1468.3298149999998</v>
      </c>
      <c r="J27" s="27">
        <f>IF(I27=0,0,I27-H27)</f>
        <v>-149.29724800000008</v>
      </c>
      <c r="K27" s="29">
        <f>IF(I27=0,0,J27/H27)</f>
        <v>-9.2293985069165529E-2</v>
      </c>
      <c r="L27" s="27">
        <f t="shared" si="5"/>
        <v>878.98219000000017</v>
      </c>
      <c r="M27" s="27">
        <f t="shared" si="5"/>
        <v>1506.8617830000001</v>
      </c>
      <c r="N27" s="30">
        <f t="shared" si="6"/>
        <v>627.87959299999989</v>
      </c>
    </row>
    <row r="28" spans="1:17" ht="12.75" customHeight="1" x14ac:dyDescent="0.2">
      <c r="C28" s="9" t="s">
        <v>31</v>
      </c>
      <c r="D28" s="23">
        <v>3056.1501880000001</v>
      </c>
      <c r="E28" s="24">
        <f t="shared" si="3"/>
        <v>2771.4815359999998</v>
      </c>
      <c r="F28" s="23">
        <f t="shared" ref="F28:F37" si="7">IF(E28=0,0,E28-D28)</f>
        <v>-284.66865200000029</v>
      </c>
      <c r="G28" s="25">
        <f t="shared" ref="G28:G37" si="8">IF(E28=0,0,F28/D28)</f>
        <v>-9.3146159216177984E-2</v>
      </c>
      <c r="H28" s="23">
        <v>1645.9223740000002</v>
      </c>
      <c r="I28" s="24">
        <f t="shared" si="4"/>
        <v>1885.0226619999999</v>
      </c>
      <c r="J28" s="23">
        <f t="shared" ref="J28:J37" si="9">IF(I28=0,0,I28-H28)</f>
        <v>239.10028799999964</v>
      </c>
      <c r="K28" s="25">
        <f t="shared" ref="K28:K37" si="10">IF(I28=0,0,J28/H28)</f>
        <v>0.14526826524566072</v>
      </c>
      <c r="L28" s="23">
        <f t="shared" si="5"/>
        <v>1410.2278139999999</v>
      </c>
      <c r="M28" s="23">
        <f t="shared" si="5"/>
        <v>886.45887399999992</v>
      </c>
      <c r="N28" s="26">
        <f t="shared" si="6"/>
        <v>-523.76893999999993</v>
      </c>
    </row>
    <row r="29" spans="1:17" ht="12.75" customHeight="1" x14ac:dyDescent="0.2">
      <c r="C29" s="13" t="s">
        <v>32</v>
      </c>
      <c r="D29" s="27">
        <v>2111.1367070000001</v>
      </c>
      <c r="E29" s="28">
        <f t="shared" si="3"/>
        <v>2641.7466889999996</v>
      </c>
      <c r="F29" s="27">
        <f t="shared" si="7"/>
        <v>530.60998199999949</v>
      </c>
      <c r="G29" s="29">
        <f t="shared" si="8"/>
        <v>0.25133852310019988</v>
      </c>
      <c r="H29" s="27">
        <v>1712.0780269999998</v>
      </c>
      <c r="I29" s="28">
        <f t="shared" si="4"/>
        <v>1882.2014020000001</v>
      </c>
      <c r="J29" s="27">
        <f t="shared" si="9"/>
        <v>170.12337500000035</v>
      </c>
      <c r="K29" s="29">
        <f t="shared" si="10"/>
        <v>9.9366601473240196E-2</v>
      </c>
      <c r="L29" s="27">
        <f t="shared" si="5"/>
        <v>399.05868000000032</v>
      </c>
      <c r="M29" s="27">
        <f t="shared" si="5"/>
        <v>759.54528699999946</v>
      </c>
      <c r="N29" s="30">
        <f t="shared" si="6"/>
        <v>360.48660699999914</v>
      </c>
    </row>
    <row r="30" spans="1:17" ht="12.75" customHeight="1" x14ac:dyDescent="0.2">
      <c r="C30" s="9" t="s">
        <v>7</v>
      </c>
      <c r="D30" s="23">
        <v>1777.8350550000002</v>
      </c>
      <c r="E30" s="24">
        <f t="shared" si="3"/>
        <v>2162.1383050000004</v>
      </c>
      <c r="F30" s="23">
        <f t="shared" si="7"/>
        <v>384.30325000000016</v>
      </c>
      <c r="G30" s="25">
        <f t="shared" si="8"/>
        <v>0.21616361367112322</v>
      </c>
      <c r="H30" s="23">
        <v>1748.0551200000002</v>
      </c>
      <c r="I30" s="24">
        <f t="shared" si="4"/>
        <v>1965.1730169999998</v>
      </c>
      <c r="J30" s="23">
        <f t="shared" si="9"/>
        <v>217.11789699999963</v>
      </c>
      <c r="K30" s="25">
        <f t="shared" si="10"/>
        <v>0.12420540663500336</v>
      </c>
      <c r="L30" s="23">
        <f t="shared" si="5"/>
        <v>29.779935000000023</v>
      </c>
      <c r="M30" s="23">
        <f t="shared" si="5"/>
        <v>196.96528800000056</v>
      </c>
      <c r="N30" s="26">
        <f t="shared" si="6"/>
        <v>167.18535300000053</v>
      </c>
    </row>
    <row r="31" spans="1:17" ht="12.75" customHeight="1" x14ac:dyDescent="0.2">
      <c r="C31" s="13" t="s">
        <v>33</v>
      </c>
      <c r="D31" s="27">
        <v>943.98344800000007</v>
      </c>
      <c r="E31" s="28">
        <f t="shared" si="3"/>
        <v>2188.3376109999999</v>
      </c>
      <c r="F31" s="27">
        <f t="shared" si="7"/>
        <v>1244.354163</v>
      </c>
      <c r="G31" s="29">
        <f t="shared" si="8"/>
        <v>1.3181948959342344</v>
      </c>
      <c r="H31" s="27">
        <v>1487.7096919999999</v>
      </c>
      <c r="I31" s="28">
        <f t="shared" si="4"/>
        <v>1805.9160649999999</v>
      </c>
      <c r="J31" s="27">
        <f t="shared" si="9"/>
        <v>318.20637299999999</v>
      </c>
      <c r="K31" s="29">
        <f t="shared" si="10"/>
        <v>0.21389009879489312</v>
      </c>
      <c r="L31" s="27">
        <f t="shared" si="5"/>
        <v>-543.72624399999984</v>
      </c>
      <c r="M31" s="27">
        <f t="shared" si="5"/>
        <v>382.42154600000003</v>
      </c>
      <c r="N31" s="30">
        <f t="shared" si="6"/>
        <v>926.14778999999987</v>
      </c>
    </row>
    <row r="32" spans="1:17" ht="12.75" customHeight="1" x14ac:dyDescent="0.2">
      <c r="C32" s="9" t="s">
        <v>34</v>
      </c>
      <c r="D32" s="23">
        <v>1321.2191110000001</v>
      </c>
      <c r="E32" s="24">
        <f t="shared" si="3"/>
        <v>2022.6645159999998</v>
      </c>
      <c r="F32" s="23">
        <f t="shared" si="7"/>
        <v>701.44540499999971</v>
      </c>
      <c r="G32" s="25">
        <f t="shared" si="8"/>
        <v>0.53090770422560107</v>
      </c>
      <c r="H32" s="23">
        <v>1963.9563590000002</v>
      </c>
      <c r="I32" s="24">
        <f t="shared" si="4"/>
        <v>1827.0089599999999</v>
      </c>
      <c r="J32" s="23">
        <f t="shared" si="9"/>
        <v>-136.94739900000036</v>
      </c>
      <c r="K32" s="25">
        <f t="shared" si="10"/>
        <v>-6.973036766953962E-2</v>
      </c>
      <c r="L32" s="23">
        <f t="shared" si="5"/>
        <v>-642.73724800000014</v>
      </c>
      <c r="M32" s="23">
        <f t="shared" si="5"/>
        <v>195.65555599999993</v>
      </c>
      <c r="N32" s="26">
        <f t="shared" si="6"/>
        <v>838.39280400000007</v>
      </c>
    </row>
    <row r="33" spans="1:17" ht="12.75" customHeight="1" x14ac:dyDescent="0.2">
      <c r="C33" s="13" t="s">
        <v>20</v>
      </c>
      <c r="D33" s="27">
        <v>1618.5355179999999</v>
      </c>
      <c r="E33" s="28">
        <f t="shared" si="3"/>
        <v>1704.1515840000002</v>
      </c>
      <c r="F33" s="27">
        <f t="shared" si="7"/>
        <v>85.616066000000274</v>
      </c>
      <c r="G33" s="29">
        <f t="shared" si="8"/>
        <v>5.2897242629432538E-2</v>
      </c>
      <c r="H33" s="27">
        <v>1811.8288969999999</v>
      </c>
      <c r="I33" s="28">
        <f t="shared" si="4"/>
        <v>2029.6125320000001</v>
      </c>
      <c r="J33" s="27">
        <f t="shared" si="9"/>
        <v>217.78363500000023</v>
      </c>
      <c r="K33" s="29">
        <f t="shared" si="10"/>
        <v>0.12020099434367297</v>
      </c>
      <c r="L33" s="27">
        <f t="shared" si="5"/>
        <v>-193.29337899999996</v>
      </c>
      <c r="M33" s="27">
        <f t="shared" si="5"/>
        <v>-325.46094799999992</v>
      </c>
      <c r="N33" s="30">
        <f t="shared" si="6"/>
        <v>-132.16756899999996</v>
      </c>
    </row>
    <row r="34" spans="1:17" ht="12.75" customHeight="1" x14ac:dyDescent="0.2">
      <c r="C34" s="9" t="s">
        <v>21</v>
      </c>
      <c r="D34" s="23">
        <v>2161.9238190000001</v>
      </c>
      <c r="E34" s="24">
        <f t="shared" si="3"/>
        <v>1739.0675160000001</v>
      </c>
      <c r="F34" s="23">
        <f t="shared" si="7"/>
        <v>-422.85630300000003</v>
      </c>
      <c r="G34" s="25">
        <f t="shared" si="8"/>
        <v>-0.19559260103604975</v>
      </c>
      <c r="H34" s="23">
        <v>1395.5564319999999</v>
      </c>
      <c r="I34" s="24">
        <f t="shared" si="4"/>
        <v>2099.3115780000003</v>
      </c>
      <c r="J34" s="23">
        <f t="shared" si="9"/>
        <v>703.75514600000042</v>
      </c>
      <c r="K34" s="25">
        <f t="shared" si="10"/>
        <v>0.50428282931664381</v>
      </c>
      <c r="L34" s="23">
        <f t="shared" si="5"/>
        <v>766.36738700000024</v>
      </c>
      <c r="M34" s="23">
        <f t="shared" si="5"/>
        <v>-360.24406200000021</v>
      </c>
      <c r="N34" s="26">
        <f t="shared" si="6"/>
        <v>-1126.6114490000004</v>
      </c>
    </row>
    <row r="35" spans="1:17" ht="12.75" customHeight="1" x14ac:dyDescent="0.2">
      <c r="C35" s="13" t="s">
        <v>22</v>
      </c>
      <c r="D35" s="27">
        <v>2380.872809</v>
      </c>
      <c r="E35" s="28">
        <f t="shared" si="3"/>
        <v>2710.6080470000002</v>
      </c>
      <c r="F35" s="27">
        <f t="shared" si="7"/>
        <v>329.73523800000021</v>
      </c>
      <c r="G35" s="29">
        <f t="shared" si="8"/>
        <v>0.13849342844084714</v>
      </c>
      <c r="H35" s="27">
        <v>1472.8120219999998</v>
      </c>
      <c r="I35" s="28">
        <f t="shared" si="4"/>
        <v>2201.7534150000001</v>
      </c>
      <c r="J35" s="27">
        <f t="shared" si="9"/>
        <v>728.94139300000029</v>
      </c>
      <c r="K35" s="29">
        <f t="shared" si="10"/>
        <v>0.49493172388023893</v>
      </c>
      <c r="L35" s="27">
        <f t="shared" si="5"/>
        <v>908.06078700000012</v>
      </c>
      <c r="M35" s="27">
        <f t="shared" si="5"/>
        <v>508.85463200000004</v>
      </c>
      <c r="N35" s="30">
        <f t="shared" si="6"/>
        <v>-399.20615500000008</v>
      </c>
    </row>
    <row r="36" spans="1:17" ht="12.75" customHeight="1" x14ac:dyDescent="0.2">
      <c r="C36" s="9" t="s">
        <v>23</v>
      </c>
      <c r="D36" s="23">
        <v>2457.4276869999999</v>
      </c>
      <c r="E36" s="24">
        <f t="shared" si="3"/>
        <v>2730.4505609999997</v>
      </c>
      <c r="F36" s="23">
        <f t="shared" si="7"/>
        <v>273.02287399999977</v>
      </c>
      <c r="G36" s="25">
        <f t="shared" si="8"/>
        <v>0.11110108160834756</v>
      </c>
      <c r="H36" s="23">
        <v>1398.2831069999997</v>
      </c>
      <c r="I36" s="24">
        <f t="shared" si="4"/>
        <v>2101.3993670000004</v>
      </c>
      <c r="J36" s="23">
        <f t="shared" si="9"/>
        <v>703.11626000000069</v>
      </c>
      <c r="K36" s="25">
        <f t="shared" si="10"/>
        <v>0.50284256205349465</v>
      </c>
      <c r="L36" s="23">
        <f t="shared" si="5"/>
        <v>1059.1445800000001</v>
      </c>
      <c r="M36" s="23">
        <f t="shared" si="5"/>
        <v>629.05119399999921</v>
      </c>
      <c r="N36" s="26">
        <f t="shared" si="6"/>
        <v>-430.09338600000092</v>
      </c>
    </row>
    <row r="37" spans="1:17" ht="12.75" customHeight="1" x14ac:dyDescent="0.2">
      <c r="C37" s="13" t="s">
        <v>24</v>
      </c>
      <c r="D37" s="27">
        <v>2508.7447340000003</v>
      </c>
      <c r="E37" s="28">
        <f t="shared" si="3"/>
        <v>2883.8893680000001</v>
      </c>
      <c r="F37" s="27">
        <f t="shared" si="7"/>
        <v>375.14463399999977</v>
      </c>
      <c r="G37" s="29">
        <f t="shared" si="8"/>
        <v>0.1495347967913262</v>
      </c>
      <c r="H37" s="27">
        <v>1485.7942510000003</v>
      </c>
      <c r="I37" s="28">
        <f t="shared" si="4"/>
        <v>1834.635446</v>
      </c>
      <c r="J37" s="27">
        <f t="shared" si="9"/>
        <v>348.84119499999974</v>
      </c>
      <c r="K37" s="29">
        <f t="shared" si="10"/>
        <v>0.2347843214262105</v>
      </c>
      <c r="L37" s="27">
        <f t="shared" si="5"/>
        <v>1022.9504830000001</v>
      </c>
      <c r="M37" s="27">
        <f t="shared" si="5"/>
        <v>1049.2539220000001</v>
      </c>
      <c r="N37" s="30">
        <f t="shared" si="6"/>
        <v>26.303439000000026</v>
      </c>
    </row>
    <row r="38" spans="1:17" s="6" customFormat="1" ht="12.75" customHeight="1" x14ac:dyDescent="0.2">
      <c r="C38" s="17" t="s">
        <v>0</v>
      </c>
      <c r="D38" s="31">
        <f>SUM(D26:D37)</f>
        <v>26366.159610999999</v>
      </c>
      <c r="E38" s="31">
        <f>SUM(E26:E37)</f>
        <v>29362.426657</v>
      </c>
      <c r="F38" s="31">
        <f>SUM(F26:F37)</f>
        <v>2996.2670459999986</v>
      </c>
      <c r="G38" s="32">
        <f>IF(E38=0,0,F38/D38)</f>
        <v>0.11364063216661829</v>
      </c>
      <c r="H38" s="31">
        <f>SUM(H26:H37)</f>
        <v>19206.889295999998</v>
      </c>
      <c r="I38" s="31">
        <f>SUM(I26:I37)</f>
        <v>22816.512177000001</v>
      </c>
      <c r="J38" s="31">
        <f>SUM(J26:J37)</f>
        <v>3609.6228810000011</v>
      </c>
      <c r="K38" s="32">
        <f>IF(I38=0,0,J38/H38)</f>
        <v>0.18793375779761154</v>
      </c>
      <c r="L38" s="31">
        <f>SUM(L26:L37)</f>
        <v>7159.2703150000016</v>
      </c>
      <c r="M38" s="31">
        <f>SUM(M26:M37)</f>
        <v>6545.9144799999995</v>
      </c>
      <c r="N38" s="33">
        <f>SUM(N26:N37)</f>
        <v>-613.35583500000234</v>
      </c>
    </row>
    <row r="39" spans="1:17" ht="12.75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7" ht="12.75" customHeight="1" x14ac:dyDescent="0.2">
      <c r="A40" s="5" t="s">
        <v>65</v>
      </c>
      <c r="Q40" s="35" t="s">
        <v>69</v>
      </c>
    </row>
    <row r="41" spans="1:17" ht="12.75" customHeight="1" x14ac:dyDescent="0.2"/>
  </sheetData>
  <mergeCells count="36">
    <mergeCell ref="P7:P8"/>
    <mergeCell ref="J7:J8"/>
    <mergeCell ref="K7:K8"/>
    <mergeCell ref="L7:L8"/>
    <mergeCell ref="M7:M8"/>
    <mergeCell ref="N7:N8"/>
    <mergeCell ref="O7:O8"/>
    <mergeCell ref="C23:C25"/>
    <mergeCell ref="D23:G23"/>
    <mergeCell ref="H23:K23"/>
    <mergeCell ref="L23:N23"/>
    <mergeCell ref="D24:D25"/>
    <mergeCell ref="E24:E25"/>
    <mergeCell ref="F24:G24"/>
    <mergeCell ref="H24:H25"/>
    <mergeCell ref="I24:I25"/>
    <mergeCell ref="J24:K24"/>
    <mergeCell ref="L24:L25"/>
    <mergeCell ref="M24:M25"/>
    <mergeCell ref="N24:N25"/>
    <mergeCell ref="A1:Q1"/>
    <mergeCell ref="A2:Q2"/>
    <mergeCell ref="A3:Q3"/>
    <mergeCell ref="A4:Q4"/>
    <mergeCell ref="A6:A8"/>
    <mergeCell ref="B6:I6"/>
    <mergeCell ref="J6:Q6"/>
    <mergeCell ref="B7:B8"/>
    <mergeCell ref="C7:C8"/>
    <mergeCell ref="D7:D8"/>
    <mergeCell ref="E7:E8"/>
    <mergeCell ref="F7:F8"/>
    <mergeCell ref="G7:G8"/>
    <mergeCell ref="H7:H8"/>
    <mergeCell ref="I7:I8"/>
    <mergeCell ref="Q7:Q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DC0A-428A-4688-A6BA-150A6E3994DC}">
  <sheetPr>
    <tabColor indexed="50"/>
    <pageSetUpPr fitToPage="1"/>
  </sheetPr>
  <dimension ref="A1:O40"/>
  <sheetViews>
    <sheetView showGridLines="0" showZeros="0" workbookViewId="0">
      <selection sqref="A1:O1"/>
    </sheetView>
  </sheetViews>
  <sheetFormatPr baseColWidth="10" defaultColWidth="10.7109375" defaultRowHeight="12.75" x14ac:dyDescent="0.2"/>
  <cols>
    <col min="1" max="1" width="12.140625" style="36" customWidth="1"/>
    <col min="2" max="15" width="8.7109375" style="36" customWidth="1"/>
    <col min="16" max="16384" width="10.7109375" style="36"/>
  </cols>
  <sheetData>
    <row r="1" spans="1:15" x14ac:dyDescent="0.2">
      <c r="A1" s="63" t="s">
        <v>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x14ac:dyDescent="0.2">
      <c r="A2" s="63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4" spans="1:15" x14ac:dyDescent="0.2">
      <c r="A4" s="62" t="s">
        <v>17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38.25" x14ac:dyDescent="0.2">
      <c r="A6" s="37" t="s">
        <v>2</v>
      </c>
      <c r="B6" s="38" t="s">
        <v>35</v>
      </c>
      <c r="C6" s="38" t="s">
        <v>36</v>
      </c>
      <c r="D6" s="38" t="s">
        <v>37</v>
      </c>
      <c r="E6" s="38" t="s">
        <v>38</v>
      </c>
      <c r="F6" s="38" t="s">
        <v>39</v>
      </c>
      <c r="G6" s="38" t="s">
        <v>40</v>
      </c>
      <c r="H6" s="38" t="s">
        <v>41</v>
      </c>
      <c r="I6" s="38" t="s">
        <v>42</v>
      </c>
      <c r="J6" s="38" t="s">
        <v>43</v>
      </c>
      <c r="K6" s="38" t="s">
        <v>44</v>
      </c>
      <c r="L6" s="38" t="s">
        <v>45</v>
      </c>
      <c r="M6" s="38" t="s">
        <v>46</v>
      </c>
      <c r="N6" s="38" t="s">
        <v>47</v>
      </c>
      <c r="O6" s="38" t="s">
        <v>48</v>
      </c>
    </row>
    <row r="7" spans="1:15" x14ac:dyDescent="0.2">
      <c r="A7" s="39" t="s">
        <v>3</v>
      </c>
      <c r="B7" s="40">
        <f>-ImExGes!J9</f>
        <v>-297.36309699999998</v>
      </c>
      <c r="C7" s="40">
        <f>-ImExGes!K9</f>
        <v>-419.55694</v>
      </c>
      <c r="D7" s="40">
        <f>-ImExGes!L9</f>
        <v>-26.164300000000001</v>
      </c>
      <c r="E7" s="40">
        <f>-ImExGes!M9</f>
        <v>-68.387020000000007</v>
      </c>
      <c r="F7" s="40">
        <f>-ImExGes!N9</f>
        <v>-508.86002500000001</v>
      </c>
      <c r="G7" s="40">
        <f>-ImExGes!O9</f>
        <v>-395.70863600000001</v>
      </c>
      <c r="H7" s="40">
        <f>-ImExGes!P9</f>
        <v>-0.10790000000000001</v>
      </c>
      <c r="I7" s="40">
        <f>ImExGes!B9</f>
        <v>1559.7686249999999</v>
      </c>
      <c r="J7" s="40">
        <f>ImExGes!C9</f>
        <v>86.206226000000001</v>
      </c>
      <c r="K7" s="40">
        <f>ImExGes!D9</f>
        <v>0</v>
      </c>
      <c r="L7" s="40">
        <f>ImExGes!E9</f>
        <v>30.769938</v>
      </c>
      <c r="M7" s="40">
        <f>ImExGes!F9</f>
        <v>7.416493</v>
      </c>
      <c r="N7" s="40">
        <f>ImExGes!G9</f>
        <v>14.151543999999999</v>
      </c>
      <c r="O7" s="40">
        <f>ImExGes!H9</f>
        <v>1134.3865000000001</v>
      </c>
    </row>
    <row r="8" spans="1:15" x14ac:dyDescent="0.2">
      <c r="A8" s="41" t="s">
        <v>4</v>
      </c>
      <c r="B8" s="42">
        <f>-ImExGes!J10</f>
        <v>-179.330646</v>
      </c>
      <c r="C8" s="42">
        <f>-ImExGes!K10</f>
        <v>-557.0271459999999</v>
      </c>
      <c r="D8" s="42">
        <f>-ImExGes!L10</f>
        <v>-23.747400000000003</v>
      </c>
      <c r="E8" s="42">
        <f>-ImExGes!M10</f>
        <v>-96.333359000000002</v>
      </c>
      <c r="F8" s="42">
        <f>-ImExGes!N10</f>
        <v>-269.31059000000005</v>
      </c>
      <c r="G8" s="42">
        <f>-ImExGes!O10</f>
        <v>-342.56737400000003</v>
      </c>
      <c r="H8" s="42">
        <f>-ImExGes!P10</f>
        <v>-1.3300000000000001E-2</v>
      </c>
      <c r="I8" s="42">
        <f>ImExGes!B10</f>
        <v>1859.350469</v>
      </c>
      <c r="J8" s="42">
        <f>ImExGes!C10</f>
        <v>71.540705000000003</v>
      </c>
      <c r="K8" s="42">
        <f>ImExGes!D10</f>
        <v>0</v>
      </c>
      <c r="L8" s="42">
        <f>ImExGes!E10</f>
        <v>7.0624010000000004</v>
      </c>
      <c r="M8" s="42">
        <f>ImExGes!F10</f>
        <v>22.372775000000001</v>
      </c>
      <c r="N8" s="42">
        <f>ImExGes!G10</f>
        <v>10.431747999999999</v>
      </c>
      <c r="O8" s="42">
        <f>ImExGes!H10</f>
        <v>1004.4335</v>
      </c>
    </row>
    <row r="9" spans="1:15" x14ac:dyDescent="0.2">
      <c r="A9" s="39" t="s">
        <v>5</v>
      </c>
      <c r="B9" s="40">
        <f>-ImExGes!J11</f>
        <v>-260.951863</v>
      </c>
      <c r="C9" s="40">
        <f>-ImExGes!K11</f>
        <v>-776.54977599999995</v>
      </c>
      <c r="D9" s="40">
        <f>-ImExGes!L11</f>
        <v>-26.107800000000001</v>
      </c>
      <c r="E9" s="40">
        <f>-ImExGes!M11</f>
        <v>-152.27163399999998</v>
      </c>
      <c r="F9" s="40">
        <f>-ImExGes!N11</f>
        <v>-328.61513299999996</v>
      </c>
      <c r="G9" s="40">
        <f>-ImExGes!O11</f>
        <v>-339.82145600000001</v>
      </c>
      <c r="H9" s="40">
        <f>-ImExGes!P11</f>
        <v>-0.70499999999999996</v>
      </c>
      <c r="I9" s="40">
        <f>ImExGes!B11</f>
        <v>1756.9269809999998</v>
      </c>
      <c r="J9" s="40">
        <f>ImExGes!C11</f>
        <v>40.737993000000003</v>
      </c>
      <c r="K9" s="40">
        <f>ImExGes!D11</f>
        <v>0</v>
      </c>
      <c r="L9" s="40">
        <f>ImExGes!E11</f>
        <v>5.1413659999999997</v>
      </c>
      <c r="M9" s="40">
        <f>ImExGes!F11</f>
        <v>33.079586000000006</v>
      </c>
      <c r="N9" s="40">
        <f>ImExGes!G11</f>
        <v>23.599910000000001</v>
      </c>
      <c r="O9" s="40">
        <f>ImExGes!H11</f>
        <v>911.99570000000006</v>
      </c>
    </row>
    <row r="10" spans="1:15" x14ac:dyDescent="0.2">
      <c r="A10" s="41" t="s">
        <v>6</v>
      </c>
      <c r="B10" s="42">
        <f>-ImExGes!J12</f>
        <v>-186.40207699999999</v>
      </c>
      <c r="C10" s="42">
        <f>-ImExGes!K12</f>
        <v>-551.06961699999999</v>
      </c>
      <c r="D10" s="42">
        <f>-ImExGes!L12</f>
        <v>-24.956400000000002</v>
      </c>
      <c r="E10" s="42">
        <f>-ImExGes!M12</f>
        <v>-105.18649099999999</v>
      </c>
      <c r="F10" s="42">
        <f>-ImExGes!N12</f>
        <v>-566.9540770000001</v>
      </c>
      <c r="G10" s="42">
        <f>-ImExGes!O12</f>
        <v>-446.31394</v>
      </c>
      <c r="H10" s="42">
        <f>-ImExGes!P12</f>
        <v>-1.3188</v>
      </c>
      <c r="I10" s="42">
        <f>ImExGes!B12</f>
        <v>1502.5971200000001</v>
      </c>
      <c r="J10" s="42">
        <f>ImExGes!C12</f>
        <v>42.741258000000002</v>
      </c>
      <c r="K10" s="42">
        <f>ImExGes!D12</f>
        <v>0</v>
      </c>
      <c r="L10" s="42">
        <f>ImExGes!E12</f>
        <v>22.103124999999999</v>
      </c>
      <c r="M10" s="42">
        <f>ImExGes!F12</f>
        <v>0.12720400000000001</v>
      </c>
      <c r="N10" s="42">
        <f>ImExGes!G12</f>
        <v>7.4570820000000007</v>
      </c>
      <c r="O10" s="42">
        <f>ImExGes!H12</f>
        <v>1066.7208999999998</v>
      </c>
    </row>
    <row r="11" spans="1:15" x14ac:dyDescent="0.2">
      <c r="A11" s="39" t="s">
        <v>7</v>
      </c>
      <c r="B11" s="40">
        <f>-ImExGes!J13</f>
        <v>-241.12683200000001</v>
      </c>
      <c r="C11" s="40">
        <f>-ImExGes!K13</f>
        <v>-422.47202899999996</v>
      </c>
      <c r="D11" s="40">
        <f>-ImExGes!L13</f>
        <v>-0.25340000000000001</v>
      </c>
      <c r="E11" s="40">
        <f>-ImExGes!M13</f>
        <v>-104.20196300000001</v>
      </c>
      <c r="F11" s="40">
        <f>-ImExGes!N13</f>
        <v>-634.65659499999992</v>
      </c>
      <c r="G11" s="40">
        <f>-ImExGes!O13</f>
        <v>-541.436598</v>
      </c>
      <c r="H11" s="40">
        <f>-ImExGes!P13</f>
        <v>-21.025600000000001</v>
      </c>
      <c r="I11" s="40">
        <f>ImExGes!B13</f>
        <v>1315.1983870000001</v>
      </c>
      <c r="J11" s="40">
        <f>ImExGes!C13</f>
        <v>2.4642360000000005</v>
      </c>
      <c r="K11" s="40">
        <f>ImExGes!D13</f>
        <v>0</v>
      </c>
      <c r="L11" s="40">
        <f>ImExGes!E13</f>
        <v>13.699281999999998</v>
      </c>
      <c r="M11" s="40">
        <f>ImExGes!F13</f>
        <v>0</v>
      </c>
      <c r="N11" s="40">
        <f>ImExGes!G13</f>
        <v>2.2798000000000003</v>
      </c>
      <c r="O11" s="40">
        <f>ImExGes!H13</f>
        <v>828.49659999999994</v>
      </c>
    </row>
    <row r="12" spans="1:15" x14ac:dyDescent="0.2">
      <c r="A12" s="41" t="s">
        <v>8</v>
      </c>
      <c r="B12" s="42">
        <f>-ImExGes!J14</f>
        <v>-210.29994600000001</v>
      </c>
      <c r="C12" s="42">
        <f>-ImExGes!K14</f>
        <v>-382.96524800000003</v>
      </c>
      <c r="D12" s="42">
        <f>-ImExGes!L14</f>
        <v>-3.5753000000000004</v>
      </c>
      <c r="E12" s="42">
        <f>-ImExGes!M14</f>
        <v>-111.440934</v>
      </c>
      <c r="F12" s="42">
        <f>-ImExGes!N14</f>
        <v>-652.94999300000006</v>
      </c>
      <c r="G12" s="42">
        <f>-ImExGes!O14</f>
        <v>-437.73614399999997</v>
      </c>
      <c r="H12" s="42">
        <f>-ImExGes!P14</f>
        <v>-6.9485000000000001</v>
      </c>
      <c r="I12" s="42">
        <f>ImExGes!B14</f>
        <v>1363.947388</v>
      </c>
      <c r="J12" s="42">
        <f>ImExGes!C14</f>
        <v>3.7726770000000003</v>
      </c>
      <c r="K12" s="42">
        <f>ImExGes!D14</f>
        <v>0</v>
      </c>
      <c r="L12" s="42">
        <f>ImExGes!E14</f>
        <v>6.7153060000000009</v>
      </c>
      <c r="M12" s="42">
        <f>ImExGes!F14</f>
        <v>2.0000000000000002E-5</v>
      </c>
      <c r="N12" s="42">
        <f>ImExGes!G14</f>
        <v>3.6370200000000001</v>
      </c>
      <c r="O12" s="42">
        <f>ImExGes!H14</f>
        <v>810.26520000000005</v>
      </c>
    </row>
    <row r="13" spans="1:15" x14ac:dyDescent="0.2">
      <c r="A13" s="39" t="s">
        <v>9</v>
      </c>
      <c r="B13" s="40">
        <f>-ImExGes!J15</f>
        <v>-258.40204199999999</v>
      </c>
      <c r="C13" s="40">
        <f>-ImExGes!K15</f>
        <v>-399.22144799999995</v>
      </c>
      <c r="D13" s="40">
        <f>-ImExGes!L15</f>
        <v>-25.755600000000001</v>
      </c>
      <c r="E13" s="40">
        <f>-ImExGes!M15</f>
        <v>-125.35414299999999</v>
      </c>
      <c r="F13" s="40">
        <f>-ImExGes!N15</f>
        <v>-571.58212100000003</v>
      </c>
      <c r="G13" s="40">
        <f>-ImExGes!O15</f>
        <v>-442.64960600000001</v>
      </c>
      <c r="H13" s="40">
        <f>-ImExGes!P15</f>
        <v>-4.0439999999999996</v>
      </c>
      <c r="I13" s="40">
        <f>ImExGes!B15</f>
        <v>1166.229227</v>
      </c>
      <c r="J13" s="40">
        <f>ImExGes!C15</f>
        <v>38.509247000000002</v>
      </c>
      <c r="K13" s="40">
        <f>ImExGes!D15</f>
        <v>0</v>
      </c>
      <c r="L13" s="40">
        <f>ImExGes!E15</f>
        <v>2.8542040000000002</v>
      </c>
      <c r="M13" s="40">
        <f>ImExGes!F15</f>
        <v>0</v>
      </c>
      <c r="N13" s="40">
        <f>ImExGes!G15</f>
        <v>14.324238000000001</v>
      </c>
      <c r="O13" s="40">
        <f>ImExGes!H15</f>
        <v>800.74759999999992</v>
      </c>
    </row>
    <row r="14" spans="1:15" x14ac:dyDescent="0.2">
      <c r="A14" s="41" t="s">
        <v>10</v>
      </c>
      <c r="B14" s="42">
        <f>-ImExGes!J16</f>
        <v>-346.90441600000003</v>
      </c>
      <c r="C14" s="42">
        <f>-ImExGes!K16</f>
        <v>-505.70095600000002</v>
      </c>
      <c r="D14" s="42">
        <f>-ImExGes!L16</f>
        <v>-25.700800000000001</v>
      </c>
      <c r="E14" s="42">
        <f>-ImExGes!M16</f>
        <v>-36.334711000000006</v>
      </c>
      <c r="F14" s="42">
        <f>-ImExGes!N16</f>
        <v>-591.74026100000003</v>
      </c>
      <c r="G14" s="42">
        <f>-ImExGes!O16</f>
        <v>-510.18528800000001</v>
      </c>
      <c r="H14" s="42">
        <f>-ImExGes!P16</f>
        <v>-13.046100000000001</v>
      </c>
      <c r="I14" s="42">
        <f>ImExGes!B16</f>
        <v>1009.700242</v>
      </c>
      <c r="J14" s="42">
        <f>ImExGes!C16</f>
        <v>33.077398000000002</v>
      </c>
      <c r="K14" s="42">
        <f>ImExGes!D16</f>
        <v>0</v>
      </c>
      <c r="L14" s="42">
        <f>ImExGes!E16</f>
        <v>0.83787400000000001</v>
      </c>
      <c r="M14" s="42">
        <f>ImExGes!F16</f>
        <v>0</v>
      </c>
      <c r="N14" s="42">
        <f>ImExGes!G16</f>
        <v>1.19147</v>
      </c>
      <c r="O14" s="42">
        <f>ImExGes!H16</f>
        <v>659.34460000000001</v>
      </c>
    </row>
    <row r="15" spans="1:15" x14ac:dyDescent="0.2">
      <c r="A15" s="39" t="s">
        <v>11</v>
      </c>
      <c r="B15" s="40">
        <f>-ImExGes!J17</f>
        <v>-389.08178499999997</v>
      </c>
      <c r="C15" s="40">
        <f>-ImExGes!K17</f>
        <v>-595.27762300000006</v>
      </c>
      <c r="D15" s="40">
        <f>-ImExGes!L17</f>
        <v>-24.729100000000003</v>
      </c>
      <c r="E15" s="40">
        <f>-ImExGes!M17</f>
        <v>-151.31176300000001</v>
      </c>
      <c r="F15" s="40">
        <f>-ImExGes!N17</f>
        <v>-453.517853</v>
      </c>
      <c r="G15" s="40">
        <f>-ImExGes!O17</f>
        <v>-478.93295400000005</v>
      </c>
      <c r="H15" s="40">
        <f>-ImExGes!P17</f>
        <v>-6.4604999999999997</v>
      </c>
      <c r="I15" s="40">
        <f>ImExGes!B17</f>
        <v>928.06456300000002</v>
      </c>
      <c r="J15" s="40">
        <f>ImExGes!C17</f>
        <v>8.9604920000000003</v>
      </c>
      <c r="K15" s="40">
        <f>ImExGes!D17</f>
        <v>0</v>
      </c>
      <c r="L15" s="40">
        <f>ImExGes!E17</f>
        <v>0.58354100000000009</v>
      </c>
      <c r="M15" s="40">
        <f>ImExGes!F17</f>
        <v>10.132054</v>
      </c>
      <c r="N15" s="40">
        <f>ImExGes!G17</f>
        <v>10.938566000000002</v>
      </c>
      <c r="O15" s="40">
        <f>ImExGes!H17</f>
        <v>780.38830000000007</v>
      </c>
    </row>
    <row r="16" spans="1:15" x14ac:dyDescent="0.2">
      <c r="A16" s="41" t="s">
        <v>12</v>
      </c>
      <c r="B16" s="42">
        <f>-ImExGes!J18</f>
        <v>-242.24092899999999</v>
      </c>
      <c r="C16" s="42">
        <f>-ImExGes!K18</f>
        <v>-745.14917200000002</v>
      </c>
      <c r="D16" s="42">
        <f>-ImExGes!L18</f>
        <v>-25.546700000000001</v>
      </c>
      <c r="E16" s="42">
        <f>-ImExGes!M18</f>
        <v>-135.00072500000002</v>
      </c>
      <c r="F16" s="42">
        <f>-ImExGes!N18</f>
        <v>-593.80893900000001</v>
      </c>
      <c r="G16" s="42">
        <f>-ImExGes!O18</f>
        <v>-455.20385000000005</v>
      </c>
      <c r="H16" s="42">
        <f>-ImExGes!P18</f>
        <v>-4.8031000000000006</v>
      </c>
      <c r="I16" s="42">
        <f>ImExGes!B18</f>
        <v>1683.789577</v>
      </c>
      <c r="J16" s="42">
        <f>ImExGes!C18</f>
        <v>31.441740000000003</v>
      </c>
      <c r="K16" s="42">
        <f>ImExGes!D18</f>
        <v>6.7999999999999996E-3</v>
      </c>
      <c r="L16" s="42">
        <f>ImExGes!E18</f>
        <v>5.3943199999999996</v>
      </c>
      <c r="M16" s="42">
        <f>ImExGes!F18</f>
        <v>3.0277259999999999</v>
      </c>
      <c r="N16" s="42">
        <f>ImExGes!G18</f>
        <v>3.2512840000000001</v>
      </c>
      <c r="O16" s="42">
        <f>ImExGes!H18</f>
        <v>983.69659999999999</v>
      </c>
    </row>
    <row r="17" spans="1:15" x14ac:dyDescent="0.2">
      <c r="A17" s="39" t="s">
        <v>13</v>
      </c>
      <c r="B17" s="40">
        <f>-ImExGes!J19</f>
        <v>-306.80512699999997</v>
      </c>
      <c r="C17" s="40">
        <f>-ImExGes!K19</f>
        <v>-767.97409900000002</v>
      </c>
      <c r="D17" s="40">
        <f>-ImExGes!L19</f>
        <v>-24.991799999999998</v>
      </c>
      <c r="E17" s="40">
        <f>-ImExGes!M19</f>
        <v>-124.550433</v>
      </c>
      <c r="F17" s="40">
        <f>-ImExGes!N19</f>
        <v>-483.668274</v>
      </c>
      <c r="G17" s="40">
        <f>-ImExGes!O19</f>
        <v>-390.843434</v>
      </c>
      <c r="H17" s="40">
        <f>-ImExGes!P19</f>
        <v>-2.5662000000000003</v>
      </c>
      <c r="I17" s="40">
        <f>ImExGes!B19</f>
        <v>1616.117317</v>
      </c>
      <c r="J17" s="40">
        <f>ImExGes!C19</f>
        <v>43.655088000000006</v>
      </c>
      <c r="K17" s="40">
        <f>ImExGes!D19</f>
        <v>0</v>
      </c>
      <c r="L17" s="40">
        <f>ImExGes!E19</f>
        <v>11.835429</v>
      </c>
      <c r="M17" s="40">
        <f>ImExGes!F19</f>
        <v>3.669127</v>
      </c>
      <c r="N17" s="40">
        <f>ImExGes!G19</f>
        <v>6.9684999999999997</v>
      </c>
      <c r="O17" s="40">
        <f>ImExGes!H19</f>
        <v>1048.2050999999999</v>
      </c>
    </row>
    <row r="18" spans="1:15" x14ac:dyDescent="0.2">
      <c r="A18" s="41" t="s">
        <v>14</v>
      </c>
      <c r="B18" s="42">
        <f>-ImExGes!J20</f>
        <v>-302.10989899999998</v>
      </c>
      <c r="C18" s="42">
        <f>-ImExGes!K20</f>
        <v>-764.60721899999999</v>
      </c>
      <c r="D18" s="42">
        <f>-ImExGes!L20</f>
        <v>-25.822100000000002</v>
      </c>
      <c r="E18" s="42">
        <f>-ImExGes!M20</f>
        <v>-112.57283199999999</v>
      </c>
      <c r="F18" s="42">
        <f>-ImExGes!N20</f>
        <v>-324.27354200000002</v>
      </c>
      <c r="G18" s="42">
        <f>-ImExGes!O20</f>
        <v>-303.812454</v>
      </c>
      <c r="H18" s="42">
        <f>-ImExGes!P20</f>
        <v>-1.4374</v>
      </c>
      <c r="I18" s="42">
        <f>ImExGes!B20</f>
        <v>1747.426978</v>
      </c>
      <c r="J18" s="42">
        <f>ImExGes!C20</f>
        <v>59.946216</v>
      </c>
      <c r="K18" s="42">
        <f>ImExGes!D20</f>
        <v>0</v>
      </c>
      <c r="L18" s="42">
        <f>ImExGes!E20</f>
        <v>13.415521</v>
      </c>
      <c r="M18" s="42">
        <f>ImExGes!F20</f>
        <v>49.807471000000007</v>
      </c>
      <c r="N18" s="42">
        <f>ImExGes!G20</f>
        <v>36.188482</v>
      </c>
      <c r="O18" s="42">
        <f>ImExGes!H20</f>
        <v>977.10470000000009</v>
      </c>
    </row>
    <row r="19" spans="1:15" x14ac:dyDescent="0.2">
      <c r="A19" s="3" t="s">
        <v>0</v>
      </c>
      <c r="B19" s="2">
        <f>SUM(B7:B18)</f>
        <v>-3221.0186590000003</v>
      </c>
      <c r="C19" s="2">
        <f t="shared" ref="C19:O19" si="0">SUM(C7:C18)</f>
        <v>-6887.5712729999996</v>
      </c>
      <c r="D19" s="2">
        <f t="shared" si="0"/>
        <v>-257.35070000000002</v>
      </c>
      <c r="E19" s="2">
        <f t="shared" si="0"/>
        <v>-1322.9460080000001</v>
      </c>
      <c r="F19" s="2">
        <f t="shared" si="0"/>
        <v>-5979.9374030000008</v>
      </c>
      <c r="G19" s="2">
        <f t="shared" si="0"/>
        <v>-5085.2117340000004</v>
      </c>
      <c r="H19" s="2">
        <f t="shared" si="0"/>
        <v>-62.476400000000005</v>
      </c>
      <c r="I19" s="2">
        <f t="shared" si="0"/>
        <v>17509.116873999999</v>
      </c>
      <c r="J19" s="2">
        <f t="shared" si="0"/>
        <v>463.05327600000004</v>
      </c>
      <c r="K19" s="2">
        <f t="shared" si="0"/>
        <v>6.7999999999999996E-3</v>
      </c>
      <c r="L19" s="2">
        <f t="shared" si="0"/>
        <v>120.41230699999998</v>
      </c>
      <c r="M19" s="2">
        <f t="shared" si="0"/>
        <v>129.63245600000002</v>
      </c>
      <c r="N19" s="2">
        <f t="shared" si="0"/>
        <v>134.41964400000001</v>
      </c>
      <c r="O19" s="2">
        <f t="shared" si="0"/>
        <v>11005.785299999998</v>
      </c>
    </row>
    <row r="21" spans="1:15" x14ac:dyDescent="0.2">
      <c r="A21" s="62" t="s">
        <v>17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 x14ac:dyDescent="0.2">
      <c r="A22" s="62" t="s">
        <v>16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ht="38.25" x14ac:dyDescent="0.2">
      <c r="A23" s="37" t="s">
        <v>2</v>
      </c>
      <c r="B23" s="38" t="s">
        <v>35</v>
      </c>
      <c r="C23" s="38" t="s">
        <v>36</v>
      </c>
      <c r="D23" s="38" t="s">
        <v>37</v>
      </c>
      <c r="E23" s="38" t="s">
        <v>38</v>
      </c>
      <c r="F23" s="38" t="s">
        <v>39</v>
      </c>
      <c r="G23" s="38" t="s">
        <v>40</v>
      </c>
      <c r="H23" s="38" t="s">
        <v>41</v>
      </c>
      <c r="I23" s="38" t="s">
        <v>42</v>
      </c>
      <c r="J23" s="38" t="s">
        <v>43</v>
      </c>
      <c r="K23" s="38" t="s">
        <v>44</v>
      </c>
      <c r="L23" s="38" t="s">
        <v>45</v>
      </c>
      <c r="M23" s="38" t="s">
        <v>46</v>
      </c>
      <c r="N23" s="38" t="s">
        <v>47</v>
      </c>
      <c r="O23" s="38" t="s">
        <v>48</v>
      </c>
    </row>
    <row r="24" spans="1:15" x14ac:dyDescent="0.2">
      <c r="A24" s="39" t="s">
        <v>3</v>
      </c>
      <c r="B24" s="43">
        <f t="shared" ref="B24:H34" si="1">B7/SUM($B7:$H7)*100</f>
        <v>17.327358200366966</v>
      </c>
      <c r="C24" s="43">
        <f t="shared" si="1"/>
        <v>24.447597762374233</v>
      </c>
      <c r="D24" s="43">
        <f t="shared" si="1"/>
        <v>1.5245946882301318</v>
      </c>
      <c r="E24" s="43">
        <f t="shared" si="1"/>
        <v>3.9849140789506237</v>
      </c>
      <c r="F24" s="43">
        <f t="shared" si="1"/>
        <v>29.651291690114089</v>
      </c>
      <c r="G24" s="43">
        <f t="shared" si="1"/>
        <v>23.057956243140108</v>
      </c>
      <c r="H24" s="43">
        <f t="shared" si="1"/>
        <v>6.2873368238413113E-3</v>
      </c>
      <c r="I24" s="43">
        <f t="shared" ref="I24:O34" si="2">I7/SUM($I7:$O7)*100</f>
        <v>55.062978646678992</v>
      </c>
      <c r="J24" s="43">
        <f t="shared" si="2"/>
        <v>3.0432536629904221</v>
      </c>
      <c r="K24" s="43">
        <f t="shared" si="2"/>
        <v>0</v>
      </c>
      <c r="L24" s="43">
        <f t="shared" si="2"/>
        <v>1.0862408769465002</v>
      </c>
      <c r="M24" s="43">
        <f t="shared" si="2"/>
        <v>0.26181716258861426</v>
      </c>
      <c r="N24" s="43">
        <f t="shared" si="2"/>
        <v>0.49957804805154243</v>
      </c>
      <c r="O24" s="43">
        <f t="shared" si="2"/>
        <v>40.04613160274392</v>
      </c>
    </row>
    <row r="25" spans="1:15" x14ac:dyDescent="0.2">
      <c r="A25" s="41" t="s">
        <v>4</v>
      </c>
      <c r="B25" s="44">
        <f t="shared" si="1"/>
        <v>12.213240115947658</v>
      </c>
      <c r="C25" s="44">
        <f t="shared" si="1"/>
        <v>37.936105383789403</v>
      </c>
      <c r="D25" s="44">
        <f t="shared" si="1"/>
        <v>1.6173069399942686</v>
      </c>
      <c r="E25" s="44">
        <f t="shared" si="1"/>
        <v>6.5607439156985317</v>
      </c>
      <c r="F25" s="44">
        <f t="shared" si="1"/>
        <v>18.341287308124304</v>
      </c>
      <c r="G25" s="44">
        <f t="shared" si="1"/>
        <v>23.330410545399165</v>
      </c>
      <c r="H25" s="44">
        <f t="shared" si="1"/>
        <v>9.0579104667979542E-4</v>
      </c>
      <c r="I25" s="44">
        <f t="shared" si="2"/>
        <v>62.495150572820357</v>
      </c>
      <c r="J25" s="44">
        <f t="shared" si="2"/>
        <v>2.4045747187539619</v>
      </c>
      <c r="K25" s="44">
        <f t="shared" si="2"/>
        <v>0</v>
      </c>
      <c r="L25" s="44">
        <f t="shared" si="2"/>
        <v>0.23737634257731594</v>
      </c>
      <c r="M25" s="44">
        <f t="shared" si="2"/>
        <v>0.75197762103924848</v>
      </c>
      <c r="N25" s="44">
        <f t="shared" si="2"/>
        <v>0.35062441044175063</v>
      </c>
      <c r="O25" s="44">
        <f t="shared" si="2"/>
        <v>33.760296334367375</v>
      </c>
    </row>
    <row r="26" spans="1:15" x14ac:dyDescent="0.2">
      <c r="A26" s="39" t="s">
        <v>5</v>
      </c>
      <c r="B26" s="43">
        <f t="shared" si="1"/>
        <v>13.84343372949858</v>
      </c>
      <c r="C26" s="43">
        <f t="shared" si="1"/>
        <v>41.195779321617515</v>
      </c>
      <c r="D26" s="43">
        <f t="shared" si="1"/>
        <v>1.3850125267088171</v>
      </c>
      <c r="E26" s="43">
        <f t="shared" si="1"/>
        <v>8.077973653560246</v>
      </c>
      <c r="F26" s="43">
        <f t="shared" si="1"/>
        <v>17.432953970502453</v>
      </c>
      <c r="G26" s="43">
        <f t="shared" si="1"/>
        <v>18.027446717242704</v>
      </c>
      <c r="H26" s="43">
        <f t="shared" si="1"/>
        <v>3.7400080869690891E-2</v>
      </c>
      <c r="I26" s="43">
        <f t="shared" si="2"/>
        <v>63.393061010095074</v>
      </c>
      <c r="J26" s="43">
        <f t="shared" si="2"/>
        <v>1.4698994913311234</v>
      </c>
      <c r="K26" s="43">
        <f t="shared" si="2"/>
        <v>0</v>
      </c>
      <c r="L26" s="43">
        <f t="shared" si="2"/>
        <v>0.1855096609238244</v>
      </c>
      <c r="M26" s="43">
        <f t="shared" si="2"/>
        <v>1.1935704990386775</v>
      </c>
      <c r="N26" s="43">
        <f t="shared" si="2"/>
        <v>0.85152687086131829</v>
      </c>
      <c r="O26" s="43">
        <f t="shared" si="2"/>
        <v>32.906432467749994</v>
      </c>
    </row>
    <row r="27" spans="1:15" x14ac:dyDescent="0.2">
      <c r="A27" s="41" t="s">
        <v>6</v>
      </c>
      <c r="B27" s="44">
        <f t="shared" si="1"/>
        <v>9.9034076163120393</v>
      </c>
      <c r="C27" s="44">
        <f t="shared" si="1"/>
        <v>29.277930428403749</v>
      </c>
      <c r="D27" s="44">
        <f t="shared" si="1"/>
        <v>1.3259154930753791</v>
      </c>
      <c r="E27" s="44">
        <f t="shared" si="1"/>
        <v>5.5884822361852633</v>
      </c>
      <c r="F27" s="44">
        <f t="shared" si="1"/>
        <v>30.12186030663684</v>
      </c>
      <c r="G27" s="44">
        <f t="shared" si="1"/>
        <v>23.712337028638551</v>
      </c>
      <c r="H27" s="44">
        <f t="shared" si="1"/>
        <v>7.0066890748177207E-2</v>
      </c>
      <c r="I27" s="44">
        <f t="shared" si="2"/>
        <v>56.878925078497581</v>
      </c>
      <c r="J27" s="44">
        <f t="shared" si="2"/>
        <v>1.6179165920022096</v>
      </c>
      <c r="K27" s="44">
        <f t="shared" si="2"/>
        <v>0</v>
      </c>
      <c r="L27" s="44">
        <f t="shared" si="2"/>
        <v>0.83668601126805475</v>
      </c>
      <c r="M27" s="44">
        <f t="shared" si="2"/>
        <v>4.8151475131838432E-3</v>
      </c>
      <c r="N27" s="44">
        <f t="shared" si="2"/>
        <v>0.28227846489031794</v>
      </c>
      <c r="O27" s="44">
        <f t="shared" si="2"/>
        <v>40.379378705828671</v>
      </c>
    </row>
    <row r="28" spans="1:15" x14ac:dyDescent="0.2">
      <c r="A28" s="39" t="s">
        <v>7</v>
      </c>
      <c r="B28" s="43">
        <f t="shared" si="1"/>
        <v>12.270005231809064</v>
      </c>
      <c r="C28" s="43">
        <f t="shared" si="1"/>
        <v>21.497955922727797</v>
      </c>
      <c r="D28" s="43">
        <f t="shared" si="1"/>
        <v>1.2894538944303041E-2</v>
      </c>
      <c r="E28" s="43">
        <f t="shared" si="1"/>
        <v>5.3024320046421654</v>
      </c>
      <c r="F28" s="43">
        <f t="shared" si="1"/>
        <v>32.295201975083906</v>
      </c>
      <c r="G28" s="43">
        <f t="shared" si="1"/>
        <v>27.551599442706987</v>
      </c>
      <c r="H28" s="43">
        <f t="shared" si="1"/>
        <v>1.0699108840857854</v>
      </c>
      <c r="I28" s="43">
        <f t="shared" si="2"/>
        <v>60.828596577682845</v>
      </c>
      <c r="J28" s="43">
        <f t="shared" si="2"/>
        <v>0.11397217256182879</v>
      </c>
      <c r="K28" s="43">
        <f t="shared" si="2"/>
        <v>0</v>
      </c>
      <c r="L28" s="43">
        <f t="shared" si="2"/>
        <v>0.63359878358937805</v>
      </c>
      <c r="M28" s="43">
        <f t="shared" si="2"/>
        <v>0</v>
      </c>
      <c r="N28" s="43">
        <f t="shared" si="2"/>
        <v>0.10544191343948278</v>
      </c>
      <c r="O28" s="43">
        <f t="shared" si="2"/>
        <v>38.318390552726449</v>
      </c>
    </row>
    <row r="29" spans="1:15" x14ac:dyDescent="0.2">
      <c r="A29" s="41" t="s">
        <v>8</v>
      </c>
      <c r="B29" s="44">
        <f t="shared" si="1"/>
        <v>11.645056493807756</v>
      </c>
      <c r="C29" s="44">
        <f t="shared" si="1"/>
        <v>21.206148802934539</v>
      </c>
      <c r="D29" s="44">
        <f t="shared" si="1"/>
        <v>0.19797708593948413</v>
      </c>
      <c r="E29" s="44">
        <f t="shared" si="1"/>
        <v>6.1708811477902215</v>
      </c>
      <c r="F29" s="44">
        <f t="shared" si="1"/>
        <v>36.156165043030398</v>
      </c>
      <c r="G29" s="44">
        <f t="shared" si="1"/>
        <v>24.239008250917795</v>
      </c>
      <c r="H29" s="44">
        <f t="shared" si="1"/>
        <v>0.38476317557981304</v>
      </c>
      <c r="I29" s="44">
        <f t="shared" si="2"/>
        <v>62.32801470595389</v>
      </c>
      <c r="J29" s="44">
        <f t="shared" si="2"/>
        <v>0.17239922126440116</v>
      </c>
      <c r="K29" s="44">
        <f t="shared" si="2"/>
        <v>0</v>
      </c>
      <c r="L29" s="44">
        <f t="shared" si="2"/>
        <v>0.30686791499833166</v>
      </c>
      <c r="M29" s="44">
        <f t="shared" si="2"/>
        <v>9.139357610757623E-7</v>
      </c>
      <c r="N29" s="44">
        <f t="shared" si="2"/>
        <v>0.16620013208738843</v>
      </c>
      <c r="O29" s="44">
        <f t="shared" si="2"/>
        <v>37.026517111760235</v>
      </c>
    </row>
    <row r="30" spans="1:15" x14ac:dyDescent="0.2">
      <c r="A30" s="39" t="s">
        <v>9</v>
      </c>
      <c r="B30" s="43">
        <f t="shared" si="1"/>
        <v>14.143446893659462</v>
      </c>
      <c r="C30" s="43">
        <f t="shared" si="1"/>
        <v>21.851094151174824</v>
      </c>
      <c r="D30" s="43">
        <f t="shared" si="1"/>
        <v>1.4097139403191545</v>
      </c>
      <c r="E30" s="43">
        <f t="shared" si="1"/>
        <v>6.8611673913191975</v>
      </c>
      <c r="F30" s="43">
        <f t="shared" si="1"/>
        <v>31.28512960330529</v>
      </c>
      <c r="G30" s="43">
        <f t="shared" si="1"/>
        <v>24.228102636125005</v>
      </c>
      <c r="H30" s="43">
        <f t="shared" si="1"/>
        <v>0.22134538409707633</v>
      </c>
      <c r="I30" s="43">
        <f t="shared" si="2"/>
        <v>57.658065278483392</v>
      </c>
      <c r="J30" s="43">
        <f t="shared" si="2"/>
        <v>1.9038870111863873</v>
      </c>
      <c r="K30" s="43">
        <f t="shared" si="2"/>
        <v>0</v>
      </c>
      <c r="L30" s="43">
        <f t="shared" si="2"/>
        <v>0.14111109269096409</v>
      </c>
      <c r="M30" s="43">
        <f t="shared" si="2"/>
        <v>0</v>
      </c>
      <c r="N30" s="43">
        <f t="shared" si="2"/>
        <v>0.70818654733348785</v>
      </c>
      <c r="O30" s="43">
        <f t="shared" si="2"/>
        <v>39.588750070305778</v>
      </c>
    </row>
    <row r="31" spans="1:15" x14ac:dyDescent="0.2">
      <c r="A31" s="41" t="s">
        <v>10</v>
      </c>
      <c r="B31" s="44">
        <f t="shared" si="1"/>
        <v>17.09214988233035</v>
      </c>
      <c r="C31" s="44">
        <f t="shared" si="1"/>
        <v>24.916132908465897</v>
      </c>
      <c r="D31" s="44">
        <f t="shared" si="1"/>
        <v>1.2662909592243294</v>
      </c>
      <c r="E31" s="44">
        <f t="shared" si="1"/>
        <v>1.7902289440534458</v>
      </c>
      <c r="F31" s="44">
        <f t="shared" si="1"/>
        <v>29.155331457127602</v>
      </c>
      <c r="G31" s="44">
        <f t="shared" si="1"/>
        <v>25.137078134675217</v>
      </c>
      <c r="H31" s="44">
        <f t="shared" si="1"/>
        <v>0.6427877141231606</v>
      </c>
      <c r="I31" s="44">
        <f t="shared" si="2"/>
        <v>59.249438341043728</v>
      </c>
      <c r="J31" s="44">
        <f t="shared" si="2"/>
        <v>1.9409891884359507</v>
      </c>
      <c r="K31" s="44">
        <f t="shared" si="2"/>
        <v>0</v>
      </c>
      <c r="L31" s="44">
        <f t="shared" si="2"/>
        <v>4.9166635636563177E-2</v>
      </c>
      <c r="M31" s="44">
        <f t="shared" si="2"/>
        <v>0</v>
      </c>
      <c r="N31" s="44">
        <f t="shared" si="2"/>
        <v>6.9915728811129035E-2</v>
      </c>
      <c r="O31" s="44">
        <f t="shared" si="2"/>
        <v>38.69049010607263</v>
      </c>
    </row>
    <row r="32" spans="1:15" x14ac:dyDescent="0.2">
      <c r="A32" s="39" t="s">
        <v>11</v>
      </c>
      <c r="B32" s="43">
        <f t="shared" si="1"/>
        <v>18.533779791310231</v>
      </c>
      <c r="C32" s="43">
        <f t="shared" si="1"/>
        <v>28.355849090639367</v>
      </c>
      <c r="D32" s="43">
        <f t="shared" si="1"/>
        <v>1.1779623500937981</v>
      </c>
      <c r="E32" s="43">
        <f t="shared" si="1"/>
        <v>7.2076848708734165</v>
      </c>
      <c r="F32" s="43">
        <f t="shared" si="1"/>
        <v>21.603170189346706</v>
      </c>
      <c r="G32" s="43">
        <f t="shared" si="1"/>
        <v>22.81380996604021</v>
      </c>
      <c r="H32" s="43">
        <f t="shared" si="1"/>
        <v>0.30774374169625995</v>
      </c>
      <c r="I32" s="43">
        <f t="shared" si="2"/>
        <v>53.365643050743984</v>
      </c>
      <c r="J32" s="43">
        <f t="shared" si="2"/>
        <v>0.51524693075803507</v>
      </c>
      <c r="K32" s="43">
        <f t="shared" si="2"/>
        <v>0</v>
      </c>
      <c r="L32" s="43">
        <f t="shared" si="2"/>
        <v>3.3554821456397099E-2</v>
      </c>
      <c r="M32" s="43">
        <f t="shared" si="2"/>
        <v>0.58261418299069656</v>
      </c>
      <c r="N32" s="43">
        <f t="shared" si="2"/>
        <v>0.62899030079979945</v>
      </c>
      <c r="O32" s="43">
        <f t="shared" si="2"/>
        <v>44.873950713251091</v>
      </c>
    </row>
    <row r="33" spans="1:15" x14ac:dyDescent="0.2">
      <c r="A33" s="41" t="s">
        <v>12</v>
      </c>
      <c r="B33" s="44">
        <f t="shared" si="1"/>
        <v>11.002182503711479</v>
      </c>
      <c r="C33" s="44">
        <f t="shared" si="1"/>
        <v>33.843443453907391</v>
      </c>
      <c r="D33" s="44">
        <f t="shared" si="1"/>
        <v>1.1602888782166372</v>
      </c>
      <c r="E33" s="44">
        <f t="shared" si="1"/>
        <v>6.1315097358438759</v>
      </c>
      <c r="F33" s="44">
        <f t="shared" si="1"/>
        <v>26.969820278443851</v>
      </c>
      <c r="G33" s="44">
        <f t="shared" si="1"/>
        <v>20.674606288733745</v>
      </c>
      <c r="H33" s="44">
        <f t="shared" si="1"/>
        <v>0.21814886114301771</v>
      </c>
      <c r="I33" s="44">
        <f t="shared" si="2"/>
        <v>62.118519085175571</v>
      </c>
      <c r="J33" s="44">
        <f t="shared" si="2"/>
        <v>1.1599515479487545</v>
      </c>
      <c r="K33" s="44">
        <f t="shared" si="2"/>
        <v>2.5086622197281478E-4</v>
      </c>
      <c r="L33" s="44">
        <f t="shared" si="2"/>
        <v>0.19900774684005795</v>
      </c>
      <c r="M33" s="44">
        <f t="shared" si="2"/>
        <v>0.11169914452777391</v>
      </c>
      <c r="N33" s="44">
        <f t="shared" si="2"/>
        <v>0.11994666671186194</v>
      </c>
      <c r="O33" s="44">
        <f t="shared" si="2"/>
        <v>36.290624942573999</v>
      </c>
    </row>
    <row r="34" spans="1:15" x14ac:dyDescent="0.2">
      <c r="A34" s="39" t="s">
        <v>13</v>
      </c>
      <c r="B34" s="43">
        <f t="shared" si="1"/>
        <v>14.600038993920563</v>
      </c>
      <c r="C34" s="43">
        <f t="shared" si="1"/>
        <v>36.545842311562851</v>
      </c>
      <c r="D34" s="43">
        <f t="shared" si="1"/>
        <v>1.189293210632246</v>
      </c>
      <c r="E34" s="43">
        <f t="shared" si="1"/>
        <v>5.9270234376157953</v>
      </c>
      <c r="F34" s="43">
        <f t="shared" si="1"/>
        <v>23.016485185797617</v>
      </c>
      <c r="G34" s="43">
        <f t="shared" si="1"/>
        <v>18.599198236077129</v>
      </c>
      <c r="H34" s="43">
        <f t="shared" si="1"/>
        <v>0.12211862439377996</v>
      </c>
      <c r="I34" s="43">
        <f t="shared" si="2"/>
        <v>59.188667983357057</v>
      </c>
      <c r="J34" s="43">
        <f t="shared" si="2"/>
        <v>1.5988236016260913</v>
      </c>
      <c r="K34" s="43">
        <f t="shared" si="2"/>
        <v>0</v>
      </c>
      <c r="L34" s="43">
        <f t="shared" si="2"/>
        <v>0.43346065916921028</v>
      </c>
      <c r="M34" s="43">
        <f t="shared" si="2"/>
        <v>0.13437807856356937</v>
      </c>
      <c r="N34" s="43">
        <f t="shared" si="2"/>
        <v>0.25521428952179442</v>
      </c>
      <c r="O34" s="43">
        <f t="shared" si="2"/>
        <v>38.389455387762283</v>
      </c>
    </row>
    <row r="35" spans="1:15" x14ac:dyDescent="0.2">
      <c r="A35" s="41" t="s">
        <v>14</v>
      </c>
      <c r="B35" s="44">
        <f t="shared" ref="B35:H36" si="3">B18/SUM($B18:$H18)*100</f>
        <v>16.46702616907795</v>
      </c>
      <c r="C35" s="44">
        <f t="shared" si="3"/>
        <v>41.676248034292044</v>
      </c>
      <c r="D35" s="44">
        <f t="shared" si="3"/>
        <v>1.4074785296609822</v>
      </c>
      <c r="E35" s="44">
        <f t="shared" si="3"/>
        <v>6.1359782536328469</v>
      </c>
      <c r="F35" s="44">
        <f t="shared" si="3"/>
        <v>17.675094128754775</v>
      </c>
      <c r="G35" s="44">
        <f t="shared" si="3"/>
        <v>16.55982689435076</v>
      </c>
      <c r="H35" s="44">
        <f t="shared" si="3"/>
        <v>7.8347990230643344E-2</v>
      </c>
      <c r="I35" s="44">
        <f t="shared" ref="I35:O36" si="4">I18/SUM($I18:$O18)*100</f>
        <v>60.592718895172261</v>
      </c>
      <c r="J35" s="44">
        <f t="shared" si="4"/>
        <v>2.078658656783813</v>
      </c>
      <c r="K35" s="44">
        <f t="shared" si="4"/>
        <v>0</v>
      </c>
      <c r="L35" s="44">
        <f t="shared" si="4"/>
        <v>0.46518847598178736</v>
      </c>
      <c r="M35" s="44">
        <f t="shared" si="4"/>
        <v>1.727093679551996</v>
      </c>
      <c r="N35" s="44">
        <f t="shared" si="4"/>
        <v>1.254849870510012</v>
      </c>
      <c r="O35" s="44">
        <f t="shared" si="4"/>
        <v>33.881490422000127</v>
      </c>
    </row>
    <row r="36" spans="1:15" x14ac:dyDescent="0.2">
      <c r="A36" s="39" t="s">
        <v>0</v>
      </c>
      <c r="B36" s="4">
        <f t="shared" si="3"/>
        <v>14.117050993652406</v>
      </c>
      <c r="C36" s="4">
        <f t="shared" si="3"/>
        <v>30.186784113055452</v>
      </c>
      <c r="D36" s="4">
        <f t="shared" si="3"/>
        <v>1.1279142841973031</v>
      </c>
      <c r="E36" s="4">
        <f t="shared" si="3"/>
        <v>5.7981956126212184</v>
      </c>
      <c r="F36" s="4">
        <f t="shared" si="3"/>
        <v>26.208814724224279</v>
      </c>
      <c r="G36" s="4">
        <f t="shared" si="3"/>
        <v>22.287419280174237</v>
      </c>
      <c r="H36" s="4">
        <f t="shared" si="3"/>
        <v>0.27382099207511146</v>
      </c>
      <c r="I36" s="4">
        <f t="shared" si="4"/>
        <v>59.63102804320102</v>
      </c>
      <c r="J36" s="4">
        <f t="shared" si="4"/>
        <v>1.5770265905103868</v>
      </c>
      <c r="K36" s="4">
        <f t="shared" si="4"/>
        <v>2.3158848822118321E-5</v>
      </c>
      <c r="L36" s="4">
        <f t="shared" si="4"/>
        <v>0.41008976678463227</v>
      </c>
      <c r="M36" s="4">
        <f t="shared" si="4"/>
        <v>0.44149094866822142</v>
      </c>
      <c r="N36" s="4">
        <f t="shared" si="4"/>
        <v>0.45779473737043597</v>
      </c>
      <c r="O36" s="4">
        <f t="shared" si="4"/>
        <v>37.482546754616486</v>
      </c>
    </row>
    <row r="40" spans="1:15" x14ac:dyDescent="0.2">
      <c r="A40" s="1" t="s">
        <v>49</v>
      </c>
    </row>
  </sheetData>
  <mergeCells count="6">
    <mergeCell ref="A22:O22"/>
    <mergeCell ref="A1:O1"/>
    <mergeCell ref="A2:O2"/>
    <mergeCell ref="A4:O4"/>
    <mergeCell ref="A5:O5"/>
    <mergeCell ref="A21:O21"/>
  </mergeCells>
  <printOptions horizontalCentered="1"/>
  <pageMargins left="0.78740157480314965" right="0.78740157480314965" top="0.78740157480314965" bottom="0.98425196850393704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</vt:vector>
  </HeadingPairs>
  <TitlesOfParts>
    <vt:vector size="4" baseType="lpstr">
      <vt:lpstr>ImExGes</vt:lpstr>
      <vt:lpstr>DiaDat</vt:lpstr>
      <vt:lpstr>Dia1</vt:lpstr>
      <vt:lpstr>Dia2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2018-08-27T13:26:48Z</dcterms:created>
  <dcterms:modified xsi:type="dcterms:W3CDTF">2018-09-24T07:46:29Z</dcterms:modified>
</cp:coreProperties>
</file>