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codeName="DieseArbeitsmappe" defaultThemeVersion="124226"/>
  <xr:revisionPtr revIDLastSave="0" documentId="10_ncr:100000_{3BF654F9-5B1F-4F40-8C67-FEC498028996}" xr6:coauthVersionLast="31" xr6:coauthVersionMax="31" xr10:uidLastSave="{00000000-0000-0000-0000-000000000000}"/>
  <bookViews>
    <workbookView xWindow="570" yWindow="375" windowWidth="12390" windowHeight="9255" tabRatio="861" xr2:uid="{00000000-000D-0000-FFFF-FFFF00000000}"/>
  </bookViews>
  <sheets>
    <sheet name="Bil" sheetId="17" r:id="rId1"/>
    <sheet name="Ant" sheetId="18" r:id="rId2"/>
    <sheet name="Dia1a" sheetId="19" r:id="rId3"/>
    <sheet name="Dia1b" sheetId="20" r:id="rId4"/>
    <sheet name="Dia2" sheetId="21" r:id="rId5"/>
    <sheet name="Dia3" sheetId="22" r:id="rId6"/>
    <sheet name="DiaDat" sheetId="23" r:id="rId7"/>
  </sheets>
  <calcPr calcId="179017" calcMode="manual"/>
</workbook>
</file>

<file path=xl/calcChain.xml><?xml version="1.0" encoding="utf-8"?>
<calcChain xmlns="http://schemas.openxmlformats.org/spreadsheetml/2006/main">
  <c r="F31" i="23" l="1"/>
  <c r="F22" i="23"/>
  <c r="K21" i="23"/>
  <c r="J21" i="23"/>
  <c r="I21" i="23"/>
  <c r="H21" i="23"/>
  <c r="F21" i="23"/>
  <c r="E21" i="23"/>
  <c r="D21" i="23"/>
  <c r="C21" i="23"/>
  <c r="B21" i="23"/>
  <c r="K20" i="23"/>
  <c r="J20" i="23"/>
  <c r="I20" i="23"/>
  <c r="H20" i="23"/>
  <c r="F20" i="23"/>
  <c r="E20" i="23"/>
  <c r="D20" i="23"/>
  <c r="C20" i="23"/>
  <c r="B20" i="23"/>
  <c r="K19" i="23"/>
  <c r="J19" i="23"/>
  <c r="I19" i="23"/>
  <c r="H19" i="23"/>
  <c r="F19" i="23"/>
  <c r="E19" i="23"/>
  <c r="D19" i="23"/>
  <c r="C19" i="23"/>
  <c r="B19" i="23"/>
  <c r="K18" i="23"/>
  <c r="J18" i="23"/>
  <c r="I18" i="23"/>
  <c r="H18" i="23"/>
  <c r="F18" i="23"/>
  <c r="E18" i="23"/>
  <c r="D18" i="23"/>
  <c r="C18" i="23"/>
  <c r="B18" i="23"/>
  <c r="K17" i="23"/>
  <c r="J17" i="23"/>
  <c r="I17" i="23"/>
  <c r="H17" i="23"/>
  <c r="F17" i="23"/>
  <c r="E17" i="23"/>
  <c r="D17" i="23"/>
  <c r="C17" i="23"/>
  <c r="B17" i="23"/>
  <c r="K16" i="23"/>
  <c r="J16" i="23"/>
  <c r="I16" i="23"/>
  <c r="H16" i="23"/>
  <c r="F16" i="23"/>
  <c r="E16" i="23"/>
  <c r="D16" i="23"/>
  <c r="C16" i="23"/>
  <c r="B16" i="23"/>
  <c r="K15" i="23"/>
  <c r="J15" i="23"/>
  <c r="I15" i="23"/>
  <c r="H15" i="23"/>
  <c r="F15" i="23"/>
  <c r="E15" i="23"/>
  <c r="D15" i="23"/>
  <c r="C15" i="23"/>
  <c r="B15" i="23"/>
  <c r="K14" i="23"/>
  <c r="J14" i="23"/>
  <c r="I14" i="23"/>
  <c r="H14" i="23"/>
  <c r="F14" i="23"/>
  <c r="E14" i="23"/>
  <c r="D14" i="23"/>
  <c r="C14" i="23"/>
  <c r="B14" i="23"/>
  <c r="K13" i="23"/>
  <c r="J13" i="23"/>
  <c r="I13" i="23"/>
  <c r="H13" i="23"/>
  <c r="F13" i="23"/>
  <c r="E13" i="23"/>
  <c r="D13" i="23"/>
  <c r="C13" i="23"/>
  <c r="B13" i="23"/>
  <c r="K12" i="23"/>
  <c r="J12" i="23"/>
  <c r="I12" i="23"/>
  <c r="H12" i="23"/>
  <c r="F12" i="23"/>
  <c r="E12" i="23"/>
  <c r="D12" i="23"/>
  <c r="C12" i="23"/>
  <c r="B12" i="23"/>
  <c r="K11" i="23"/>
  <c r="J11" i="23"/>
  <c r="I11" i="23"/>
  <c r="H11" i="23"/>
  <c r="F11" i="23"/>
  <c r="E11" i="23"/>
  <c r="D11" i="23"/>
  <c r="C11" i="23"/>
  <c r="B11" i="23"/>
  <c r="K10" i="23"/>
  <c r="J10" i="23"/>
  <c r="I10" i="23"/>
  <c r="H10" i="23"/>
  <c r="F10" i="23"/>
  <c r="E10" i="23"/>
  <c r="D10" i="23"/>
  <c r="C10" i="23"/>
  <c r="B10" i="23"/>
  <c r="K9" i="23"/>
  <c r="J9" i="23"/>
  <c r="I9" i="23"/>
  <c r="H9" i="23"/>
  <c r="F9" i="23"/>
  <c r="E9" i="23"/>
  <c r="D9" i="23"/>
  <c r="C9" i="23"/>
  <c r="B9" i="23"/>
  <c r="K8" i="23"/>
  <c r="K22" i="23" s="1"/>
  <c r="J8" i="23"/>
  <c r="I8" i="23"/>
  <c r="I22" i="23" s="1"/>
  <c r="H8" i="23"/>
  <c r="H22" i="23" s="1"/>
  <c r="F8" i="23"/>
  <c r="E8" i="23"/>
  <c r="E22" i="23" s="1"/>
  <c r="D8" i="23"/>
  <c r="C8" i="23"/>
  <c r="C22" i="23" s="1"/>
  <c r="B8" i="23"/>
  <c r="B22" i="23" s="1"/>
  <c r="M57" i="18"/>
  <c r="F39" i="23" s="1"/>
  <c r="J56" i="18"/>
  <c r="C38" i="23" s="1"/>
  <c r="L54" i="18"/>
  <c r="E36" i="23" s="1"/>
  <c r="I53" i="18"/>
  <c r="K51" i="18"/>
  <c r="D33" i="23" s="1"/>
  <c r="B51" i="18"/>
  <c r="H33" i="23" s="1"/>
  <c r="M49" i="18"/>
  <c r="J48" i="18"/>
  <c r="C30" i="23" s="1"/>
  <c r="I47" i="18"/>
  <c r="K46" i="18"/>
  <c r="D28" i="23" s="1"/>
  <c r="I46" i="18"/>
  <c r="B28" i="23" s="1"/>
  <c r="N22" i="18"/>
  <c r="K22" i="18"/>
  <c r="I22" i="18"/>
  <c r="F22" i="18"/>
  <c r="B22" i="18"/>
  <c r="K21" i="18"/>
  <c r="I21" i="18"/>
  <c r="F21" i="18"/>
  <c r="B21" i="18"/>
  <c r="N20" i="18"/>
  <c r="K20" i="18"/>
  <c r="I20" i="18"/>
  <c r="F20" i="18"/>
  <c r="B20" i="18"/>
  <c r="K19" i="18"/>
  <c r="I19" i="18"/>
  <c r="F19" i="18"/>
  <c r="B19" i="18"/>
  <c r="N18" i="18"/>
  <c r="K18" i="18"/>
  <c r="I18" i="18"/>
  <c r="F18" i="18"/>
  <c r="B18" i="18"/>
  <c r="K17" i="18"/>
  <c r="I17" i="18"/>
  <c r="F17" i="18"/>
  <c r="B17" i="18"/>
  <c r="N16" i="18"/>
  <c r="K16" i="18"/>
  <c r="I16" i="18"/>
  <c r="F16" i="18"/>
  <c r="B16" i="18"/>
  <c r="K15" i="18"/>
  <c r="I15" i="18"/>
  <c r="F15" i="18"/>
  <c r="B15" i="18"/>
  <c r="N14" i="18"/>
  <c r="K14" i="18"/>
  <c r="I14" i="18"/>
  <c r="F14" i="18"/>
  <c r="B14" i="18"/>
  <c r="K13" i="18"/>
  <c r="I13" i="18"/>
  <c r="F13" i="18"/>
  <c r="B13" i="18"/>
  <c r="N12" i="18"/>
  <c r="K12" i="18"/>
  <c r="I12" i="18"/>
  <c r="F12" i="18"/>
  <c r="B12" i="18"/>
  <c r="K11" i="18"/>
  <c r="I11" i="18"/>
  <c r="F11" i="18"/>
  <c r="B11" i="18"/>
  <c r="N10" i="18"/>
  <c r="K10" i="18"/>
  <c r="I10" i="18"/>
  <c r="F10" i="18"/>
  <c r="B10" i="18"/>
  <c r="K9" i="18"/>
  <c r="K23" i="18" s="1"/>
  <c r="I9" i="18"/>
  <c r="I23" i="18" s="1"/>
  <c r="F9" i="18"/>
  <c r="F23" i="18" s="1"/>
  <c r="B9" i="18"/>
  <c r="B23" i="18" s="1"/>
  <c r="F28" i="17"/>
  <c r="K27" i="17"/>
  <c r="K28" i="17" s="1"/>
  <c r="I27" i="17"/>
  <c r="I28" i="17" s="1"/>
  <c r="F27" i="17"/>
  <c r="B27" i="17"/>
  <c r="B28" i="17" s="1"/>
  <c r="N26" i="17"/>
  <c r="N23" i="17"/>
  <c r="N21" i="18" s="1"/>
  <c r="M23" i="17"/>
  <c r="L23" i="17"/>
  <c r="L58" i="18" s="1"/>
  <c r="E40" i="23" s="1"/>
  <c r="K23" i="17"/>
  <c r="J23" i="17"/>
  <c r="I23" i="17"/>
  <c r="F23" i="17"/>
  <c r="E23" i="17"/>
  <c r="C23" i="17"/>
  <c r="B23" i="17"/>
  <c r="N22" i="17"/>
  <c r="G22" i="17"/>
  <c r="N21" i="17"/>
  <c r="G21" i="17"/>
  <c r="N20" i="17"/>
  <c r="G20" i="17"/>
  <c r="N19" i="17"/>
  <c r="G19" i="17"/>
  <c r="N18" i="17"/>
  <c r="G18" i="17"/>
  <c r="N17" i="17"/>
  <c r="G17" i="17"/>
  <c r="C54" i="18" s="1"/>
  <c r="I36" i="23" s="1"/>
  <c r="N16" i="17"/>
  <c r="G16" i="17"/>
  <c r="N15" i="17"/>
  <c r="G15" i="17"/>
  <c r="N14" i="17"/>
  <c r="G14" i="17"/>
  <c r="N13" i="17"/>
  <c r="G13" i="17"/>
  <c r="N12" i="17"/>
  <c r="G12" i="17"/>
  <c r="N11" i="17"/>
  <c r="G11" i="17"/>
  <c r="N10" i="17"/>
  <c r="G10" i="17"/>
  <c r="N9" i="17"/>
  <c r="M46" i="18" s="1"/>
  <c r="F28" i="23" s="1"/>
  <c r="G9" i="17"/>
  <c r="F46" i="18" s="1"/>
  <c r="K28" i="23" s="1"/>
  <c r="C52" i="18" l="1"/>
  <c r="I34" i="23" s="1"/>
  <c r="F52" i="18"/>
  <c r="K34" i="23" s="1"/>
  <c r="B52" i="18"/>
  <c r="H34" i="23" s="1"/>
  <c r="D15" i="17"/>
  <c r="C56" i="18"/>
  <c r="I38" i="23" s="1"/>
  <c r="F56" i="18"/>
  <c r="K38" i="23" s="1"/>
  <c r="B56" i="18"/>
  <c r="H38" i="23" s="1"/>
  <c r="E56" i="18"/>
  <c r="J38" i="23" s="1"/>
  <c r="D19" i="17"/>
  <c r="J61" i="18"/>
  <c r="M61" i="18"/>
  <c r="I61" i="18"/>
  <c r="L61" i="18"/>
  <c r="G26" i="17"/>
  <c r="E47" i="18"/>
  <c r="J29" i="23" s="1"/>
  <c r="C47" i="18"/>
  <c r="I29" i="23" s="1"/>
  <c r="B47" i="18"/>
  <c r="H29" i="23" s="1"/>
  <c r="D10" i="17"/>
  <c r="F47" i="18"/>
  <c r="K29" i="23" s="1"/>
  <c r="E51" i="18"/>
  <c r="J33" i="23" s="1"/>
  <c r="C51" i="18"/>
  <c r="I33" i="23" s="1"/>
  <c r="F51" i="18"/>
  <c r="K33" i="23" s="1"/>
  <c r="D14" i="17"/>
  <c r="E55" i="18"/>
  <c r="J37" i="23" s="1"/>
  <c r="C55" i="18"/>
  <c r="I37" i="23" s="1"/>
  <c r="B55" i="18"/>
  <c r="H37" i="23" s="1"/>
  <c r="D18" i="17"/>
  <c r="G18" i="18"/>
  <c r="D22" i="17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27" i="17"/>
  <c r="C28" i="17" s="1"/>
  <c r="B35" i="23"/>
  <c r="D21" i="17"/>
  <c r="N27" i="17"/>
  <c r="N28" i="17" s="1"/>
  <c r="N9" i="18"/>
  <c r="N23" i="18" s="1"/>
  <c r="N11" i="18"/>
  <c r="N13" i="18"/>
  <c r="N15" i="18"/>
  <c r="N17" i="18"/>
  <c r="N19" i="18"/>
  <c r="B29" i="23"/>
  <c r="E52" i="18"/>
  <c r="J34" i="23" s="1"/>
  <c r="K61" i="18"/>
  <c r="J22" i="23"/>
  <c r="C48" i="18"/>
  <c r="I30" i="23" s="1"/>
  <c r="F48" i="18"/>
  <c r="K30" i="23" s="1"/>
  <c r="B48" i="18"/>
  <c r="H30" i="23" s="1"/>
  <c r="D11" i="17"/>
  <c r="E48" i="18"/>
  <c r="J30" i="23" s="1"/>
  <c r="G11" i="18"/>
  <c r="G23" i="17"/>
  <c r="G10" i="18" s="1"/>
  <c r="E46" i="18"/>
  <c r="J28" i="23" s="1"/>
  <c r="D9" i="17"/>
  <c r="C46" i="18"/>
  <c r="I28" i="23" s="1"/>
  <c r="G9" i="18"/>
  <c r="F50" i="18"/>
  <c r="K32" i="23" s="1"/>
  <c r="B50" i="18"/>
  <c r="H32" i="23" s="1"/>
  <c r="E50" i="18"/>
  <c r="J32" i="23" s="1"/>
  <c r="C50" i="18"/>
  <c r="I32" i="23" s="1"/>
  <c r="D13" i="17"/>
  <c r="G13" i="18"/>
  <c r="F54" i="18"/>
  <c r="K36" i="23" s="1"/>
  <c r="B54" i="18"/>
  <c r="H36" i="23" s="1"/>
  <c r="E54" i="18"/>
  <c r="J36" i="23" s="1"/>
  <c r="D17" i="17"/>
  <c r="G17" i="18"/>
  <c r="E58" i="18"/>
  <c r="J40" i="23" s="1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27" i="17"/>
  <c r="E28" i="17" s="1"/>
  <c r="J58" i="18"/>
  <c r="C40" i="23" s="1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27" i="17"/>
  <c r="J28" i="17" s="1"/>
  <c r="C49" i="18"/>
  <c r="I31" i="23" s="1"/>
  <c r="F49" i="18"/>
  <c r="K31" i="23" s="1"/>
  <c r="B49" i="18"/>
  <c r="H31" i="23" s="1"/>
  <c r="E49" i="18"/>
  <c r="J31" i="23" s="1"/>
  <c r="D12" i="17"/>
  <c r="G12" i="18"/>
  <c r="C53" i="18"/>
  <c r="I35" i="23" s="1"/>
  <c r="F53" i="18"/>
  <c r="K35" i="23" s="1"/>
  <c r="B53" i="18"/>
  <c r="H35" i="23" s="1"/>
  <c r="E53" i="18"/>
  <c r="J35" i="23" s="1"/>
  <c r="D16" i="17"/>
  <c r="G16" i="18"/>
  <c r="C57" i="18"/>
  <c r="I39" i="23" s="1"/>
  <c r="F57" i="18"/>
  <c r="K39" i="23" s="1"/>
  <c r="B57" i="18"/>
  <c r="H39" i="23" s="1"/>
  <c r="E57" i="18"/>
  <c r="J39" i="23" s="1"/>
  <c r="D20" i="17"/>
  <c r="G20" i="18"/>
  <c r="B46" i="18"/>
  <c r="H28" i="23" s="1"/>
  <c r="F55" i="18"/>
  <c r="K37" i="23" s="1"/>
  <c r="J47" i="18"/>
  <c r="C29" i="23" s="1"/>
  <c r="M47" i="18"/>
  <c r="F29" i="23" s="1"/>
  <c r="L47" i="18"/>
  <c r="E29" i="23" s="1"/>
  <c r="M48" i="18"/>
  <c r="F30" i="23" s="1"/>
  <c r="I48" i="18"/>
  <c r="L48" i="18"/>
  <c r="E30" i="23" s="1"/>
  <c r="K48" i="18"/>
  <c r="D30" i="23" s="1"/>
  <c r="L49" i="18"/>
  <c r="E31" i="23" s="1"/>
  <c r="K49" i="18"/>
  <c r="D31" i="23" s="1"/>
  <c r="J49" i="18"/>
  <c r="C31" i="23" s="1"/>
  <c r="K50" i="18"/>
  <c r="D32" i="23" s="1"/>
  <c r="J50" i="18"/>
  <c r="C32" i="23" s="1"/>
  <c r="M50" i="18"/>
  <c r="F32" i="23" s="1"/>
  <c r="I50" i="18"/>
  <c r="J51" i="18"/>
  <c r="C33" i="23" s="1"/>
  <c r="M51" i="18"/>
  <c r="F33" i="23" s="1"/>
  <c r="I51" i="18"/>
  <c r="L51" i="18"/>
  <c r="E33" i="23" s="1"/>
  <c r="M52" i="18"/>
  <c r="F34" i="23" s="1"/>
  <c r="I52" i="18"/>
  <c r="L52" i="18"/>
  <c r="E34" i="23" s="1"/>
  <c r="K52" i="18"/>
  <c r="D34" i="23" s="1"/>
  <c r="L53" i="18"/>
  <c r="E35" i="23" s="1"/>
  <c r="K53" i="18"/>
  <c r="D35" i="23" s="1"/>
  <c r="J53" i="18"/>
  <c r="C35" i="23" s="1"/>
  <c r="K54" i="18"/>
  <c r="D36" i="23" s="1"/>
  <c r="J54" i="18"/>
  <c r="C36" i="23" s="1"/>
  <c r="M54" i="18"/>
  <c r="F36" i="23" s="1"/>
  <c r="I54" i="18"/>
  <c r="J55" i="18"/>
  <c r="C37" i="23" s="1"/>
  <c r="M55" i="18"/>
  <c r="F37" i="23" s="1"/>
  <c r="I55" i="18"/>
  <c r="L55" i="18"/>
  <c r="E37" i="23" s="1"/>
  <c r="M56" i="18"/>
  <c r="F38" i="23" s="1"/>
  <c r="I56" i="18"/>
  <c r="L56" i="18"/>
  <c r="E38" i="23" s="1"/>
  <c r="K56" i="18"/>
  <c r="D38" i="23" s="1"/>
  <c r="L57" i="18"/>
  <c r="E39" i="23" s="1"/>
  <c r="K57" i="18"/>
  <c r="D39" i="23" s="1"/>
  <c r="J57" i="18"/>
  <c r="C39" i="23" s="1"/>
  <c r="I58" i="18"/>
  <c r="M58" i="18"/>
  <c r="F40" i="23" s="1"/>
  <c r="M27" i="17"/>
  <c r="M28" i="17" s="1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L46" i="18"/>
  <c r="E28" i="23" s="1"/>
  <c r="I49" i="18"/>
  <c r="L50" i="18"/>
  <c r="E32" i="23" s="1"/>
  <c r="K55" i="18"/>
  <c r="D37" i="23" s="1"/>
  <c r="D22" i="23"/>
  <c r="B58" i="18"/>
  <c r="H40" i="23" s="1"/>
  <c r="F58" i="18"/>
  <c r="K40" i="23" s="1"/>
  <c r="K58" i="18"/>
  <c r="D40" i="23" s="1"/>
  <c r="J46" i="18"/>
  <c r="K47" i="18"/>
  <c r="D29" i="23" s="1"/>
  <c r="J52" i="18"/>
  <c r="C34" i="23" s="1"/>
  <c r="M53" i="18"/>
  <c r="F35" i="23" s="1"/>
  <c r="I57" i="18"/>
  <c r="B34" i="23" l="1"/>
  <c r="N52" i="18"/>
  <c r="E61" i="18"/>
  <c r="C61" i="18"/>
  <c r="F61" i="18"/>
  <c r="D26" i="17"/>
  <c r="B61" i="18"/>
  <c r="D52" i="18"/>
  <c r="G52" i="18" s="1"/>
  <c r="A15" i="17"/>
  <c r="N49" i="18"/>
  <c r="B31" i="23"/>
  <c r="B38" i="23"/>
  <c r="N56" i="18"/>
  <c r="D53" i="18"/>
  <c r="G53" i="18" s="1"/>
  <c r="A16" i="17"/>
  <c r="J23" i="18"/>
  <c r="E23" i="18"/>
  <c r="D54" i="18"/>
  <c r="G54" i="18" s="1"/>
  <c r="A17" i="17"/>
  <c r="D23" i="17"/>
  <c r="D46" i="18"/>
  <c r="G46" i="18" s="1"/>
  <c r="A9" i="17"/>
  <c r="N53" i="18"/>
  <c r="C58" i="18"/>
  <c r="I40" i="23" s="1"/>
  <c r="D55" i="18"/>
  <c r="G55" i="18" s="1"/>
  <c r="A18" i="17"/>
  <c r="D18" i="18"/>
  <c r="G14" i="18"/>
  <c r="G19" i="18"/>
  <c r="C28" i="23"/>
  <c r="N46" i="18"/>
  <c r="B32" i="23"/>
  <c r="N50" i="18"/>
  <c r="D50" i="18"/>
  <c r="G50" i="18" s="1"/>
  <c r="D13" i="18"/>
  <c r="A13" i="17"/>
  <c r="D48" i="18"/>
  <c r="G48" i="18" s="1"/>
  <c r="A11" i="17"/>
  <c r="D11" i="18"/>
  <c r="N47" i="18"/>
  <c r="G21" i="18"/>
  <c r="G22" i="18"/>
  <c r="D51" i="18"/>
  <c r="G51" i="18" s="1"/>
  <c r="A14" i="17"/>
  <c r="D14" i="18"/>
  <c r="N61" i="18"/>
  <c r="D56" i="18"/>
  <c r="G56" i="18" s="1"/>
  <c r="A19" i="17"/>
  <c r="D19" i="18"/>
  <c r="M23" i="18"/>
  <c r="N55" i="18"/>
  <c r="B37" i="23"/>
  <c r="D47" i="18"/>
  <c r="G47" i="18" s="1"/>
  <c r="D10" i="18"/>
  <c r="A10" i="17"/>
  <c r="N57" i="18"/>
  <c r="B39" i="23"/>
  <c r="B40" i="23"/>
  <c r="N58" i="18"/>
  <c r="B36" i="23"/>
  <c r="N54" i="18"/>
  <c r="N51" i="18"/>
  <c r="B33" i="23"/>
  <c r="B30" i="23"/>
  <c r="N48" i="18"/>
  <c r="A20" i="17"/>
  <c r="D57" i="18"/>
  <c r="G57" i="18" s="1"/>
  <c r="D20" i="18"/>
  <c r="A12" i="17"/>
  <c r="D12" i="18"/>
  <c r="D49" i="18"/>
  <c r="G49" i="18" s="1"/>
  <c r="G23" i="18"/>
  <c r="G27" i="17"/>
  <c r="G28" i="17" s="1"/>
  <c r="D21" i="18"/>
  <c r="A21" i="17"/>
  <c r="C23" i="18"/>
  <c r="D22" i="18"/>
  <c r="A22" i="17"/>
  <c r="G15" i="18"/>
  <c r="G13" i="23" l="1"/>
  <c r="A51" i="18"/>
  <c r="G33" i="23" s="1"/>
  <c r="A50" i="18"/>
  <c r="G32" i="23" s="1"/>
  <c r="G12" i="23"/>
  <c r="G15" i="23"/>
  <c r="A53" i="18"/>
  <c r="G35" i="23" s="1"/>
  <c r="G20" i="23"/>
  <c r="G9" i="23"/>
  <c r="A47" i="18"/>
  <c r="G29" i="23" s="1"/>
  <c r="A10" i="18"/>
  <c r="D58" i="18"/>
  <c r="G58" i="18" s="1"/>
  <c r="D27" i="17"/>
  <c r="D28" i="17" s="1"/>
  <c r="G19" i="23"/>
  <c r="A57" i="18"/>
  <c r="G39" i="23" s="1"/>
  <c r="G10" i="23"/>
  <c r="A48" i="18"/>
  <c r="G30" i="23" s="1"/>
  <c r="G17" i="23"/>
  <c r="A55" i="18"/>
  <c r="G37" i="23" s="1"/>
  <c r="G8" i="23"/>
  <c r="A46" i="18"/>
  <c r="G28" i="23" s="1"/>
  <c r="A9" i="18"/>
  <c r="A23" i="17"/>
  <c r="A13" i="18" s="1"/>
  <c r="A54" i="18"/>
  <c r="G36" i="23" s="1"/>
  <c r="G16" i="23"/>
  <c r="A17" i="18"/>
  <c r="D15" i="18"/>
  <c r="D61" i="18"/>
  <c r="G61" i="18" s="1"/>
  <c r="A26" i="17"/>
  <c r="A61" i="18" s="1"/>
  <c r="G18" i="23"/>
  <c r="A19" i="18"/>
  <c r="A56" i="18"/>
  <c r="G38" i="23" s="1"/>
  <c r="G21" i="23"/>
  <c r="A22" i="18"/>
  <c r="G11" i="23"/>
  <c r="A49" i="18"/>
  <c r="G31" i="23" s="1"/>
  <c r="A12" i="18"/>
  <c r="D9" i="18"/>
  <c r="D23" i="18" s="1"/>
  <c r="D17" i="18"/>
  <c r="D16" i="18"/>
  <c r="G14" i="23"/>
  <c r="A15" i="18"/>
  <c r="A52" i="18"/>
  <c r="G34" i="23" s="1"/>
  <c r="A20" i="18" l="1"/>
  <c r="A21" i="18"/>
  <c r="A14" i="18"/>
  <c r="G22" i="23"/>
  <c r="A58" i="18"/>
  <c r="G40" i="23" s="1"/>
  <c r="A27" i="17"/>
  <c r="A28" i="17" s="1"/>
  <c r="A18" i="18"/>
  <c r="A23" i="18" s="1"/>
  <c r="A11" i="18"/>
  <c r="A16" i="18"/>
</calcChain>
</file>

<file path=xl/sharedStrings.xml><?xml version="1.0" encoding="utf-8"?>
<sst xmlns="http://schemas.openxmlformats.org/spreadsheetml/2006/main" count="183" uniqueCount="59">
  <si>
    <t>Jahr</t>
  </si>
  <si>
    <t>Monatsbilanz</t>
  </si>
  <si>
    <t>Angaben in GWh</t>
  </si>
  <si>
    <t>Eigen-
bedarf</t>
  </si>
  <si>
    <t>Inland-
strom-
ver-
brauch</t>
  </si>
  <si>
    <t>Pump-
speiche-
rung</t>
  </si>
  <si>
    <t>Physi-
kalische
Strom-
exporte</t>
  </si>
  <si>
    <t>Ver-
wen-
dung</t>
  </si>
  <si>
    <t>Monat</t>
  </si>
  <si>
    <t>Brutto-Stromerzeugung</t>
  </si>
  <si>
    <t>Physi-
kalische
Strom-
importe</t>
  </si>
  <si>
    <t>Auf-
brin-
gung</t>
  </si>
  <si>
    <t>Wasser-
kraft-
werke</t>
  </si>
  <si>
    <t>Wärme-
kraft-
werke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</si>
  <si>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</si>
  <si>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</si>
  <si>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</si>
  <si>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</si>
  <si>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</si>
  <si>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</si>
  <si>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</si>
  <si>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</si>
  <si>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</si>
  <si>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</si>
  <si>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</si>
  <si>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</si>
  <si>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Stat. Korr. (a)</t>
  </si>
  <si>
    <t>Jahreszusatz (b)</t>
  </si>
  <si>
    <t>Vorjahr</t>
  </si>
  <si>
    <t>Veränderung</t>
  </si>
  <si>
    <t xml:space="preserve">  (z.B. Erdöl- und Erdgasförderung bzw. -versorgung, Fernwärme, Raffinerie, Kokerei oder Hochofen)</t>
  </si>
  <si>
    <t>(a) Korrektur aufgrund der Jahreserhebung, monatlich nur bedingt aufschlüsselbar</t>
  </si>
  <si>
    <t>Anteile in %</t>
  </si>
  <si>
    <t>Grafik-Daten</t>
  </si>
  <si>
    <t>Wasserkraft</t>
  </si>
  <si>
    <t>Wärmekraft</t>
  </si>
  <si>
    <t>Wind, Sonne, Geothermie</t>
  </si>
  <si>
    <t>Phys. Import</t>
  </si>
  <si>
    <t>Endverbrauch</t>
  </si>
  <si>
    <t>Netzverluste</t>
  </si>
  <si>
    <t>Eigenbedarf</t>
  </si>
  <si>
    <t xml:space="preserve">Pumpspeicherung          </t>
  </si>
  <si>
    <t>Phys. Export</t>
  </si>
  <si>
    <t>Stat. Diff.</t>
  </si>
  <si>
    <t>Zusatz</t>
  </si>
  <si>
    <t>Pumpspeicherung</t>
  </si>
  <si>
    <t>(1) Entspricht energiebilanztechnisch dem energetischen Endverbrauch, allerdings einschließlich des Stromverbrauchs des nicht-elektrischen Energiesektors</t>
  </si>
  <si>
    <t>(b) Nur jährlich meldepflichtige Unternehmen, monatlich nur bedingt aufschlüsselbar</t>
  </si>
  <si>
    <t>Netz-
verluste</t>
  </si>
  <si>
    <t>Regene-
rative
(2)</t>
  </si>
  <si>
    <r>
      <t xml:space="preserve">End-
ver-
brauch
</t>
    </r>
    <r>
      <rPr>
        <sz val="10"/>
        <rFont val="Arial"/>
        <family val="2"/>
      </rPr>
      <t>(1)</t>
    </r>
  </si>
  <si>
    <t>(2) Photovoltaik, Wind und Geothermie</t>
  </si>
  <si>
    <t>Quelle: Energie-Control Austria</t>
  </si>
  <si>
    <t>Statische Differenz</t>
  </si>
  <si>
    <t xml:space="preserve">(3) Differenz zwischen eingespeister Erzeugung und gemeldeten Einzeldaten - da bei der erneuerbare Erzeugung teilweise auch Standardlastprofile gemeldet werden, kann es zu </t>
  </si>
  <si>
    <t>zeitlichen Verschiebungen und damit zu negativen monatlichen Restmengen kommen.</t>
  </si>
  <si>
    <t>Statische Differenz
(3)</t>
  </si>
  <si>
    <t>Gesamte Versorgung - Kalenderjahr 2017</t>
  </si>
  <si>
    <t>(Datenstand: August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</si>
</sst>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0.0%"/>
    <numFmt numFmtId="166" formatCode="#,##0.0"/>
    <numFmt numFmtId="167" formatCode="#,##0,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7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/>
      <right style="thin">
        <color indexed="39"/>
      </right>
      <top/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98">
    <xf numFmtId="0" fontId="0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2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167" fontId="10" fillId="0" borderId="0" applyFill="0" applyBorder="0" applyProtection="0"/>
    <xf numFmtId="0" fontId="6" fillId="0" borderId="0"/>
    <xf numFmtId="0" fontId="6" fillId="0" borderId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1" applyNumberFormat="0" applyAlignment="0" applyProtection="0"/>
    <xf numFmtId="0" fontId="13" fillId="11" borderId="15" applyNumberFormat="0" applyAlignment="0" applyProtection="0"/>
    <xf numFmtId="0" fontId="14" fillId="12" borderId="15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17" applyNumberFormat="0" applyFont="0" applyAlignment="0" applyProtection="0"/>
    <xf numFmtId="0" fontId="19" fillId="16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9" fillId="17" borderId="22" applyNumberFormat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9" fontId="3" fillId="0" borderId="0" applyFont="0" applyFill="0" applyBorder="0" applyAlignment="0" applyProtection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left"/>
    </xf>
    <xf numFmtId="0" fontId="3" fillId="0" borderId="0" applyFont="0" applyFill="0" applyBorder="0" applyAlignment="0" applyProtection="0">
      <alignment horizontal="left"/>
    </xf>
    <xf numFmtId="0" fontId="6" fillId="0" borderId="0"/>
    <xf numFmtId="0" fontId="3" fillId="0" borderId="0"/>
    <xf numFmtId="0" fontId="3" fillId="15" borderId="17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23" applyNumberFormat="0" applyFont="0" applyAlignment="0" applyProtection="0"/>
    <xf numFmtId="0" fontId="1" fillId="18" borderId="2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3" fontId="4" fillId="4" borderId="2" xfId="7" applyNumberFormat="1" applyFont="1" applyFill="1" applyBorder="1" applyAlignment="1">
      <alignment vertical="center"/>
    </xf>
    <xf numFmtId="3" fontId="4" fillId="3" borderId="2" xfId="7" applyNumberFormat="1" applyFont="1" applyFill="1" applyBorder="1" applyAlignment="1">
      <alignment vertical="center"/>
    </xf>
    <xf numFmtId="0" fontId="4" fillId="3" borderId="2" xfId="7" applyFont="1" applyFill="1" applyBorder="1" applyAlignment="1">
      <alignment horizontal="center" vertical="center"/>
    </xf>
    <xf numFmtId="0" fontId="7" fillId="0" borderId="0" xfId="7" applyFont="1" applyAlignment="1">
      <alignment vertical="center"/>
    </xf>
    <xf numFmtId="166" fontId="4" fillId="4" borderId="2" xfId="5" applyNumberFormat="1" applyFont="1" applyFill="1" applyBorder="1" applyAlignment="1">
      <alignment vertical="center"/>
    </xf>
    <xf numFmtId="166" fontId="4" fillId="3" borderId="2" xfId="5" applyNumberFormat="1" applyFont="1" applyFill="1" applyBorder="1" applyAlignment="1">
      <alignment vertical="center"/>
    </xf>
    <xf numFmtId="0" fontId="4" fillId="4" borderId="2" xfId="7" applyFont="1" applyFill="1" applyBorder="1" applyAlignment="1">
      <alignment horizontal="center" vertical="center"/>
    </xf>
    <xf numFmtId="166" fontId="4" fillId="3" borderId="2" xfId="7" applyNumberFormat="1" applyFont="1" applyFill="1" applyBorder="1" applyAlignment="1">
      <alignment vertical="center"/>
    </xf>
    <xf numFmtId="166" fontId="4" fillId="4" borderId="2" xfId="7" applyNumberFormat="1" applyFont="1" applyFill="1" applyBorder="1" applyAlignment="1">
      <alignment vertical="center"/>
    </xf>
    <xf numFmtId="3" fontId="4" fillId="4" borderId="3" xfId="7" applyNumberFormat="1" applyFont="1" applyFill="1" applyBorder="1" applyAlignment="1">
      <alignment vertical="center"/>
    </xf>
    <xf numFmtId="3" fontId="4" fillId="4" borderId="4" xfId="7" applyNumberFormat="1" applyFont="1" applyFill="1" applyBorder="1" applyAlignment="1">
      <alignment vertical="center"/>
    </xf>
    <xf numFmtId="3" fontId="4" fillId="3" borderId="3" xfId="7" applyNumberFormat="1" applyFont="1" applyFill="1" applyBorder="1" applyAlignment="1">
      <alignment vertical="center"/>
    </xf>
    <xf numFmtId="3" fontId="4" fillId="3" borderId="4" xfId="7" applyNumberFormat="1" applyFont="1" applyFill="1" applyBorder="1" applyAlignment="1">
      <alignment vertical="center"/>
    </xf>
    <xf numFmtId="166" fontId="4" fillId="4" borderId="3" xfId="5" applyNumberFormat="1" applyFont="1" applyFill="1" applyBorder="1" applyAlignment="1">
      <alignment vertical="center"/>
    </xf>
    <xf numFmtId="166" fontId="4" fillId="4" borderId="4" xfId="5" applyNumberFormat="1" applyFont="1" applyFill="1" applyBorder="1" applyAlignment="1">
      <alignment vertical="center"/>
    </xf>
    <xf numFmtId="166" fontId="4" fillId="3" borderId="3" xfId="5" applyNumberFormat="1" applyFont="1" applyFill="1" applyBorder="1" applyAlignment="1">
      <alignment vertical="center"/>
    </xf>
    <xf numFmtId="166" fontId="4" fillId="3" borderId="4" xfId="5" applyNumberFormat="1" applyFont="1" applyFill="1" applyBorder="1" applyAlignment="1">
      <alignment vertical="center"/>
    </xf>
    <xf numFmtId="166" fontId="4" fillId="3" borderId="3" xfId="7" applyNumberFormat="1" applyFont="1" applyFill="1" applyBorder="1" applyAlignment="1">
      <alignment vertical="center"/>
    </xf>
    <xf numFmtId="166" fontId="4" fillId="3" borderId="4" xfId="7" applyNumberFormat="1" applyFont="1" applyFill="1" applyBorder="1" applyAlignment="1">
      <alignment vertical="center"/>
    </xf>
    <xf numFmtId="0" fontId="4" fillId="3" borderId="3" xfId="7" applyFont="1" applyFill="1" applyBorder="1" applyAlignment="1">
      <alignment vertical="center"/>
    </xf>
    <xf numFmtId="166" fontId="4" fillId="4" borderId="4" xfId="7" applyNumberFormat="1" applyFont="1" applyFill="1" applyBorder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left" vertical="center" indent="1"/>
    </xf>
    <xf numFmtId="0" fontId="7" fillId="0" borderId="0" xfId="7" applyFont="1" applyAlignment="1">
      <alignment horizontal="right" vertical="center"/>
    </xf>
    <xf numFmtId="3" fontId="4" fillId="31" borderId="3" xfId="7" applyNumberFormat="1" applyFont="1" applyFill="1" applyBorder="1" applyAlignment="1">
      <alignment vertical="center"/>
    </xf>
    <xf numFmtId="3" fontId="4" fillId="31" borderId="2" xfId="7" applyNumberFormat="1" applyFont="1" applyFill="1" applyBorder="1" applyAlignment="1">
      <alignment vertical="center"/>
    </xf>
    <xf numFmtId="0" fontId="4" fillId="31" borderId="2" xfId="7" applyFont="1" applyFill="1" applyBorder="1" applyAlignment="1">
      <alignment horizontal="center" vertical="center"/>
    </xf>
    <xf numFmtId="3" fontId="4" fillId="31" borderId="4" xfId="7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0" borderId="0" xfId="7" applyFont="1" applyAlignment="1">
      <alignment vertical="center"/>
    </xf>
    <xf numFmtId="3" fontId="3" fillId="4" borderId="2" xfId="7" applyNumberFormat="1" applyFont="1" applyFill="1" applyBorder="1" applyAlignment="1">
      <alignment vertical="center"/>
    </xf>
    <xf numFmtId="0" fontId="3" fillId="4" borderId="2" xfId="7" applyFont="1" applyFill="1" applyBorder="1" applyAlignment="1">
      <alignment horizontal="center" vertical="center"/>
    </xf>
    <xf numFmtId="3" fontId="3" fillId="3" borderId="2" xfId="7" applyNumberFormat="1" applyFont="1" applyFill="1" applyBorder="1" applyAlignment="1">
      <alignment vertical="center"/>
    </xf>
    <xf numFmtId="0" fontId="3" fillId="3" borderId="2" xfId="7" applyFont="1" applyFill="1" applyBorder="1" applyAlignment="1">
      <alignment horizontal="center" vertical="center"/>
    </xf>
    <xf numFmtId="0" fontId="3" fillId="0" borderId="0" xfId="7" applyFont="1" applyBorder="1" applyAlignment="1">
      <alignment vertical="center"/>
    </xf>
    <xf numFmtId="3" fontId="3" fillId="31" borderId="2" xfId="7" applyNumberFormat="1" applyFont="1" applyFill="1" applyBorder="1" applyAlignment="1">
      <alignment vertical="center"/>
    </xf>
    <xf numFmtId="3" fontId="3" fillId="4" borderId="3" xfId="7" applyNumberFormat="1" applyFont="1" applyFill="1" applyBorder="1" applyAlignment="1">
      <alignment vertical="center"/>
    </xf>
    <xf numFmtId="3" fontId="3" fillId="4" borderId="4" xfId="7" applyNumberFormat="1" applyFont="1" applyFill="1" applyBorder="1" applyAlignment="1">
      <alignment vertical="center"/>
    </xf>
    <xf numFmtId="165" fontId="3" fillId="4" borderId="3" xfId="5" applyNumberFormat="1" applyFont="1" applyFill="1" applyBorder="1" applyAlignment="1">
      <alignment vertical="center"/>
    </xf>
    <xf numFmtId="165" fontId="3" fillId="4" borderId="2" xfId="5" applyNumberFormat="1" applyFont="1" applyFill="1" applyBorder="1" applyAlignment="1">
      <alignment vertical="center"/>
    </xf>
    <xf numFmtId="165" fontId="3" fillId="4" borderId="4" xfId="5" applyNumberFormat="1" applyFont="1" applyFill="1" applyBorder="1" applyAlignment="1">
      <alignment vertical="center"/>
    </xf>
    <xf numFmtId="166" fontId="3" fillId="4" borderId="2" xfId="5" applyNumberFormat="1" applyFont="1" applyFill="1" applyBorder="1" applyAlignment="1">
      <alignment vertical="center"/>
    </xf>
    <xf numFmtId="166" fontId="3" fillId="3" borderId="2" xfId="5" applyNumberFormat="1" applyFont="1" applyFill="1" applyBorder="1" applyAlignment="1">
      <alignment vertical="center"/>
    </xf>
    <xf numFmtId="166" fontId="3" fillId="3" borderId="2" xfId="7" applyNumberFormat="1" applyFont="1" applyFill="1" applyBorder="1" applyAlignment="1">
      <alignment vertical="center"/>
    </xf>
    <xf numFmtId="0" fontId="3" fillId="2" borderId="3" xfId="7" applyFont="1" applyFill="1" applyBorder="1" applyAlignment="1">
      <alignment vertical="center"/>
    </xf>
    <xf numFmtId="0" fontId="3" fillId="2" borderId="4" xfId="7" applyFont="1" applyFill="1" applyBorder="1" applyAlignment="1">
      <alignment vertical="center"/>
    </xf>
    <xf numFmtId="0" fontId="3" fillId="4" borderId="3" xfId="7" applyFont="1" applyFill="1" applyBorder="1" applyAlignment="1">
      <alignment vertical="center"/>
    </xf>
    <xf numFmtId="0" fontId="3" fillId="3" borderId="3" xfId="7" applyFont="1" applyFill="1" applyBorder="1" applyAlignment="1">
      <alignment vertical="center"/>
    </xf>
    <xf numFmtId="3" fontId="3" fillId="3" borderId="4" xfId="7" applyNumberFormat="1" applyFont="1" applyFill="1" applyBorder="1" applyAlignment="1">
      <alignment vertical="center"/>
    </xf>
    <xf numFmtId="166" fontId="3" fillId="4" borderId="2" xfId="7" applyNumberFormat="1" applyFont="1" applyFill="1" applyBorder="1" applyAlignment="1">
      <alignment vertical="center"/>
    </xf>
    <xf numFmtId="166" fontId="3" fillId="4" borderId="4" xfId="7" applyNumberFormat="1" applyFont="1" applyFill="1" applyBorder="1" applyAlignment="1">
      <alignment vertical="center"/>
    </xf>
    <xf numFmtId="166" fontId="3" fillId="3" borderId="4" xfId="7" applyNumberFormat="1" applyFont="1" applyFill="1" applyBorder="1" applyAlignment="1">
      <alignment vertical="center"/>
    </xf>
    <xf numFmtId="0" fontId="4" fillId="3" borderId="0" xfId="7" applyFont="1" applyFill="1" applyAlignment="1">
      <alignment horizontal="center" vertical="center"/>
    </xf>
    <xf numFmtId="0" fontId="3" fillId="3" borderId="0" xfId="7" applyFont="1" applyFill="1" applyAlignment="1">
      <alignment horizontal="center" vertical="center"/>
    </xf>
    <xf numFmtId="0" fontId="4" fillId="2" borderId="9" xfId="7" applyFont="1" applyFill="1" applyBorder="1" applyAlignment="1">
      <alignment horizontal="center" vertical="center" wrapText="1"/>
    </xf>
    <xf numFmtId="0" fontId="4" fillId="2" borderId="10" xfId="7" applyFont="1" applyFill="1" applyBorder="1" applyAlignment="1">
      <alignment horizontal="center" vertical="center" wrapText="1"/>
    </xf>
    <xf numFmtId="0" fontId="4" fillId="2" borderId="11" xfId="7" applyFont="1" applyFill="1" applyBorder="1" applyAlignment="1">
      <alignment horizontal="center" vertical="center" wrapText="1"/>
    </xf>
    <xf numFmtId="0" fontId="3" fillId="2" borderId="5" xfId="7" applyFont="1" applyFill="1" applyBorder="1" applyAlignment="1">
      <alignment horizontal="center" vertical="center" wrapText="1"/>
    </xf>
    <xf numFmtId="0" fontId="3" fillId="2" borderId="6" xfId="7" applyFont="1" applyFill="1" applyBorder="1" applyAlignment="1">
      <alignment horizontal="center" vertical="center" wrapText="1"/>
    </xf>
    <xf numFmtId="0" fontId="3" fillId="2" borderId="7" xfId="7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4" fillId="2" borderId="6" xfId="7" applyFont="1" applyFill="1" applyBorder="1" applyAlignment="1">
      <alignment horizontal="center" vertical="center" wrapText="1"/>
    </xf>
    <xf numFmtId="0" fontId="4" fillId="2" borderId="7" xfId="7" applyFont="1" applyFill="1" applyBorder="1" applyAlignment="1">
      <alignment horizontal="center" vertical="center" wrapText="1"/>
    </xf>
    <xf numFmtId="0" fontId="4" fillId="2" borderId="12" xfId="7" applyFont="1" applyFill="1" applyBorder="1" applyAlignment="1">
      <alignment horizontal="center" vertical="center" wrapText="1"/>
    </xf>
    <xf numFmtId="0" fontId="4" fillId="2" borderId="13" xfId="7" applyFont="1" applyFill="1" applyBorder="1" applyAlignment="1">
      <alignment horizontal="center" vertical="center" wrapText="1"/>
    </xf>
    <xf numFmtId="0" fontId="4" fillId="2" borderId="14" xfId="7" applyFont="1" applyFill="1" applyBorder="1" applyAlignment="1">
      <alignment horizontal="center" vertical="center" wrapText="1"/>
    </xf>
    <xf numFmtId="0" fontId="27" fillId="2" borderId="6" xfId="7" applyFont="1" applyFill="1" applyBorder="1" applyAlignment="1">
      <alignment horizontal="center" vertical="center" wrapText="1"/>
    </xf>
    <xf numFmtId="0" fontId="27" fillId="2" borderId="7" xfId="7" applyFont="1" applyFill="1" applyBorder="1" applyAlignment="1">
      <alignment horizontal="center" vertical="center" wrapText="1"/>
    </xf>
    <xf numFmtId="0" fontId="3" fillId="4" borderId="5" xfId="7" applyFont="1" applyFill="1" applyBorder="1" applyAlignment="1">
      <alignment horizontal="center" vertical="center"/>
    </xf>
    <xf numFmtId="0" fontId="3" fillId="4" borderId="7" xfId="7" applyFont="1" applyFill="1" applyBorder="1" applyAlignment="1">
      <alignment horizontal="center" vertical="center"/>
    </xf>
    <xf numFmtId="0" fontId="3" fillId="2" borderId="4" xfId="7" applyFont="1" applyFill="1" applyBorder="1" applyAlignment="1">
      <alignment horizontal="center" vertical="center"/>
    </xf>
    <xf numFmtId="0" fontId="3" fillId="2" borderId="8" xfId="7" applyFont="1" applyFill="1" applyBorder="1" applyAlignment="1">
      <alignment horizontal="center" vertical="center"/>
    </xf>
    <xf numFmtId="0" fontId="3" fillId="3" borderId="0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0" xfId="7" applyFont="1" applyFill="1" applyAlignment="1">
      <alignment horizontal="center" vertical="center"/>
    </xf>
  </cellXfs>
  <cellStyles count="1298">
    <cellStyle name="20 % - Akzent1 2" xfId="185" xr:uid="{00000000-0005-0000-0000-000000000000}"/>
    <cellStyle name="20 % - Akzent1 2 2" xfId="340" xr:uid="{00000000-0005-0000-0000-000001000000}"/>
    <cellStyle name="20 % - Akzent1 2 2 2" xfId="615" xr:uid="{00000000-0005-0000-0000-000002000000}"/>
    <cellStyle name="20 % - Akzent1 2 2 2 2" xfId="1165" xr:uid="{00000000-0005-0000-0000-000003000000}"/>
    <cellStyle name="20 % - Akzent1 2 2 3" xfId="890" xr:uid="{00000000-0005-0000-0000-000004000000}"/>
    <cellStyle name="20 % - Akzent1 2 3" xfId="477" xr:uid="{00000000-0005-0000-0000-000005000000}"/>
    <cellStyle name="20 % - Akzent1 2 3 2" xfId="1027" xr:uid="{00000000-0005-0000-0000-000006000000}"/>
    <cellStyle name="20 % - Akzent1 2 4" xfId="752" xr:uid="{00000000-0005-0000-0000-000007000000}"/>
    <cellStyle name="20 % - Akzent2 2" xfId="186" xr:uid="{00000000-0005-0000-0000-000008000000}"/>
    <cellStyle name="20 % - Akzent2 2 2" xfId="341" xr:uid="{00000000-0005-0000-0000-000009000000}"/>
    <cellStyle name="20 % - Akzent2 2 2 2" xfId="616" xr:uid="{00000000-0005-0000-0000-00000A000000}"/>
    <cellStyle name="20 % - Akzent2 2 2 2 2" xfId="1166" xr:uid="{00000000-0005-0000-0000-00000B000000}"/>
    <cellStyle name="20 % - Akzent2 2 2 3" xfId="891" xr:uid="{00000000-0005-0000-0000-00000C000000}"/>
    <cellStyle name="20 % - Akzent2 2 3" xfId="478" xr:uid="{00000000-0005-0000-0000-00000D000000}"/>
    <cellStyle name="20 % - Akzent2 2 3 2" xfId="1028" xr:uid="{00000000-0005-0000-0000-00000E000000}"/>
    <cellStyle name="20 % - Akzent2 2 4" xfId="753" xr:uid="{00000000-0005-0000-0000-00000F000000}"/>
    <cellStyle name="20 % - Akzent3 2" xfId="187" xr:uid="{00000000-0005-0000-0000-000010000000}"/>
    <cellStyle name="20 % - Akzent3 2 2" xfId="342" xr:uid="{00000000-0005-0000-0000-000011000000}"/>
    <cellStyle name="20 % - Akzent3 2 2 2" xfId="617" xr:uid="{00000000-0005-0000-0000-000012000000}"/>
    <cellStyle name="20 % - Akzent3 2 2 2 2" xfId="1167" xr:uid="{00000000-0005-0000-0000-000013000000}"/>
    <cellStyle name="20 % - Akzent3 2 2 3" xfId="892" xr:uid="{00000000-0005-0000-0000-000014000000}"/>
    <cellStyle name="20 % - Akzent3 2 3" xfId="479" xr:uid="{00000000-0005-0000-0000-000015000000}"/>
    <cellStyle name="20 % - Akzent3 2 3 2" xfId="1029" xr:uid="{00000000-0005-0000-0000-000016000000}"/>
    <cellStyle name="20 % - Akzent3 2 4" xfId="754" xr:uid="{00000000-0005-0000-0000-000017000000}"/>
    <cellStyle name="20 % - Akzent4 2" xfId="188" xr:uid="{00000000-0005-0000-0000-000018000000}"/>
    <cellStyle name="20 % - Akzent4 2 2" xfId="343" xr:uid="{00000000-0005-0000-0000-000019000000}"/>
    <cellStyle name="20 % - Akzent4 2 2 2" xfId="618" xr:uid="{00000000-0005-0000-0000-00001A000000}"/>
    <cellStyle name="20 % - Akzent4 2 2 2 2" xfId="1168" xr:uid="{00000000-0005-0000-0000-00001B000000}"/>
    <cellStyle name="20 % - Akzent4 2 2 3" xfId="893" xr:uid="{00000000-0005-0000-0000-00001C000000}"/>
    <cellStyle name="20 % - Akzent4 2 3" xfId="480" xr:uid="{00000000-0005-0000-0000-00001D000000}"/>
    <cellStyle name="20 % - Akzent4 2 3 2" xfId="1030" xr:uid="{00000000-0005-0000-0000-00001E000000}"/>
    <cellStyle name="20 % - Akzent4 2 4" xfId="755" xr:uid="{00000000-0005-0000-0000-00001F000000}"/>
    <cellStyle name="20 % - Akzent5 2" xfId="189" xr:uid="{00000000-0005-0000-0000-000020000000}"/>
    <cellStyle name="20 % - Akzent5 2 2" xfId="344" xr:uid="{00000000-0005-0000-0000-000021000000}"/>
    <cellStyle name="20 % - Akzent5 2 2 2" xfId="619" xr:uid="{00000000-0005-0000-0000-000022000000}"/>
    <cellStyle name="20 % - Akzent5 2 2 2 2" xfId="1169" xr:uid="{00000000-0005-0000-0000-000023000000}"/>
    <cellStyle name="20 % - Akzent5 2 2 3" xfId="894" xr:uid="{00000000-0005-0000-0000-000024000000}"/>
    <cellStyle name="20 % - Akzent5 2 3" xfId="481" xr:uid="{00000000-0005-0000-0000-000025000000}"/>
    <cellStyle name="20 % - Akzent5 2 3 2" xfId="1031" xr:uid="{00000000-0005-0000-0000-000026000000}"/>
    <cellStyle name="20 % - Akzent5 2 4" xfId="756" xr:uid="{00000000-0005-0000-0000-000027000000}"/>
    <cellStyle name="20 % - Akzent6 2" xfId="190" xr:uid="{00000000-0005-0000-0000-000028000000}"/>
    <cellStyle name="20 % - Akzent6 2 2" xfId="345" xr:uid="{00000000-0005-0000-0000-000029000000}"/>
    <cellStyle name="20 % - Akzent6 2 2 2" xfId="620" xr:uid="{00000000-0005-0000-0000-00002A000000}"/>
    <cellStyle name="20 % - Akzent6 2 2 2 2" xfId="1170" xr:uid="{00000000-0005-0000-0000-00002B000000}"/>
    <cellStyle name="20 % - Akzent6 2 2 3" xfId="895" xr:uid="{00000000-0005-0000-0000-00002C000000}"/>
    <cellStyle name="20 % - Akzent6 2 3" xfId="482" xr:uid="{00000000-0005-0000-0000-00002D000000}"/>
    <cellStyle name="20 % - Akzent6 2 3 2" xfId="1032" xr:uid="{00000000-0005-0000-0000-00002E000000}"/>
    <cellStyle name="20 % - Akzent6 2 4" xfId="757" xr:uid="{00000000-0005-0000-0000-00002F000000}"/>
    <cellStyle name="40 % - Akzent1 2" xfId="191" xr:uid="{00000000-0005-0000-0000-000030000000}"/>
    <cellStyle name="40 % - Akzent1 2 2" xfId="346" xr:uid="{00000000-0005-0000-0000-000031000000}"/>
    <cellStyle name="40 % - Akzent1 2 2 2" xfId="621" xr:uid="{00000000-0005-0000-0000-000032000000}"/>
    <cellStyle name="40 % - Akzent1 2 2 2 2" xfId="1171" xr:uid="{00000000-0005-0000-0000-000033000000}"/>
    <cellStyle name="40 % - Akzent1 2 2 3" xfId="896" xr:uid="{00000000-0005-0000-0000-000034000000}"/>
    <cellStyle name="40 % - Akzent1 2 3" xfId="483" xr:uid="{00000000-0005-0000-0000-000035000000}"/>
    <cellStyle name="40 % - Akzent1 2 3 2" xfId="1033" xr:uid="{00000000-0005-0000-0000-000036000000}"/>
    <cellStyle name="40 % - Akzent1 2 4" xfId="758" xr:uid="{00000000-0005-0000-0000-000037000000}"/>
    <cellStyle name="40 % - Akzent2 2" xfId="192" xr:uid="{00000000-0005-0000-0000-000038000000}"/>
    <cellStyle name="40 % - Akzent2 2 2" xfId="347" xr:uid="{00000000-0005-0000-0000-000039000000}"/>
    <cellStyle name="40 % - Akzent2 2 2 2" xfId="622" xr:uid="{00000000-0005-0000-0000-00003A000000}"/>
    <cellStyle name="40 % - Akzent2 2 2 2 2" xfId="1172" xr:uid="{00000000-0005-0000-0000-00003B000000}"/>
    <cellStyle name="40 % - Akzent2 2 2 3" xfId="897" xr:uid="{00000000-0005-0000-0000-00003C000000}"/>
    <cellStyle name="40 % - Akzent2 2 3" xfId="484" xr:uid="{00000000-0005-0000-0000-00003D000000}"/>
    <cellStyle name="40 % - Akzent2 2 3 2" xfId="1034" xr:uid="{00000000-0005-0000-0000-00003E000000}"/>
    <cellStyle name="40 % - Akzent2 2 4" xfId="759" xr:uid="{00000000-0005-0000-0000-00003F000000}"/>
    <cellStyle name="40 % - Akzent3 2" xfId="193" xr:uid="{00000000-0005-0000-0000-000040000000}"/>
    <cellStyle name="40 % - Akzent3 2 2" xfId="348" xr:uid="{00000000-0005-0000-0000-000041000000}"/>
    <cellStyle name="40 % - Akzent3 2 2 2" xfId="623" xr:uid="{00000000-0005-0000-0000-000042000000}"/>
    <cellStyle name="40 % - Akzent3 2 2 2 2" xfId="1173" xr:uid="{00000000-0005-0000-0000-000043000000}"/>
    <cellStyle name="40 % - Akzent3 2 2 3" xfId="898" xr:uid="{00000000-0005-0000-0000-000044000000}"/>
    <cellStyle name="40 % - Akzent3 2 3" xfId="485" xr:uid="{00000000-0005-0000-0000-000045000000}"/>
    <cellStyle name="40 % - Akzent3 2 3 2" xfId="1035" xr:uid="{00000000-0005-0000-0000-000046000000}"/>
    <cellStyle name="40 % - Akzent3 2 4" xfId="760" xr:uid="{00000000-0005-0000-0000-000047000000}"/>
    <cellStyle name="40 % - Akzent4 2" xfId="194" xr:uid="{00000000-0005-0000-0000-000048000000}"/>
    <cellStyle name="40 % - Akzent4 2 2" xfId="349" xr:uid="{00000000-0005-0000-0000-000049000000}"/>
    <cellStyle name="40 % - Akzent4 2 2 2" xfId="624" xr:uid="{00000000-0005-0000-0000-00004A000000}"/>
    <cellStyle name="40 % - Akzent4 2 2 2 2" xfId="1174" xr:uid="{00000000-0005-0000-0000-00004B000000}"/>
    <cellStyle name="40 % - Akzent4 2 2 3" xfId="899" xr:uid="{00000000-0005-0000-0000-00004C000000}"/>
    <cellStyle name="40 % - Akzent4 2 3" xfId="486" xr:uid="{00000000-0005-0000-0000-00004D000000}"/>
    <cellStyle name="40 % - Akzent4 2 3 2" xfId="1036" xr:uid="{00000000-0005-0000-0000-00004E000000}"/>
    <cellStyle name="40 % - Akzent4 2 4" xfId="761" xr:uid="{00000000-0005-0000-0000-00004F000000}"/>
    <cellStyle name="40 % - Akzent5 2" xfId="195" xr:uid="{00000000-0005-0000-0000-000050000000}"/>
    <cellStyle name="40 % - Akzent5 2 2" xfId="350" xr:uid="{00000000-0005-0000-0000-000051000000}"/>
    <cellStyle name="40 % - Akzent5 2 2 2" xfId="625" xr:uid="{00000000-0005-0000-0000-000052000000}"/>
    <cellStyle name="40 % - Akzent5 2 2 2 2" xfId="1175" xr:uid="{00000000-0005-0000-0000-000053000000}"/>
    <cellStyle name="40 % - Akzent5 2 2 3" xfId="900" xr:uid="{00000000-0005-0000-0000-000054000000}"/>
    <cellStyle name="40 % - Akzent5 2 3" xfId="487" xr:uid="{00000000-0005-0000-0000-000055000000}"/>
    <cellStyle name="40 % - Akzent5 2 3 2" xfId="1037" xr:uid="{00000000-0005-0000-0000-000056000000}"/>
    <cellStyle name="40 % - Akzent5 2 4" xfId="762" xr:uid="{00000000-0005-0000-0000-000057000000}"/>
    <cellStyle name="40 % - Akzent6 2" xfId="196" xr:uid="{00000000-0005-0000-0000-000058000000}"/>
    <cellStyle name="40 % - Akzent6 2 2" xfId="351" xr:uid="{00000000-0005-0000-0000-000059000000}"/>
    <cellStyle name="40 % - Akzent6 2 2 2" xfId="626" xr:uid="{00000000-0005-0000-0000-00005A000000}"/>
    <cellStyle name="40 % - Akzent6 2 2 2 2" xfId="1176" xr:uid="{00000000-0005-0000-0000-00005B000000}"/>
    <cellStyle name="40 % - Akzent6 2 2 3" xfId="901" xr:uid="{00000000-0005-0000-0000-00005C000000}"/>
    <cellStyle name="40 % - Akzent6 2 3" xfId="488" xr:uid="{00000000-0005-0000-0000-00005D000000}"/>
    <cellStyle name="40 % - Akzent6 2 3 2" xfId="1038" xr:uid="{00000000-0005-0000-0000-00005E000000}"/>
    <cellStyle name="40 % - Akzent6 2 4" xfId="763" xr:uid="{00000000-0005-0000-0000-00005F000000}"/>
    <cellStyle name="A4 Auto Format" xfId="1" xr:uid="{00000000-0005-0000-0000-000060000000}"/>
    <cellStyle name="A4 Auto Format 2" xfId="10" xr:uid="{00000000-0005-0000-0000-000061000000}"/>
    <cellStyle name="A4 Auto Format 2 2" xfId="25" xr:uid="{00000000-0005-0000-0000-000062000000}"/>
    <cellStyle name="A4 Auto Format 2 3" xfId="210" xr:uid="{00000000-0005-0000-0000-000063000000}"/>
    <cellStyle name="A4 Auto Format 3" xfId="11" xr:uid="{00000000-0005-0000-0000-000064000000}"/>
    <cellStyle name="A4 Auto Format 3 2" xfId="69" xr:uid="{00000000-0005-0000-0000-000065000000}"/>
    <cellStyle name="A4 Auto Format 3 3" xfId="211" xr:uid="{00000000-0005-0000-0000-000066000000}"/>
    <cellStyle name="A4 No Format" xfId="2" xr:uid="{00000000-0005-0000-0000-000067000000}"/>
    <cellStyle name="A4 No Format 2" xfId="12" xr:uid="{00000000-0005-0000-0000-000068000000}"/>
    <cellStyle name="A4 No Format 2 2" xfId="26" xr:uid="{00000000-0005-0000-0000-000069000000}"/>
    <cellStyle name="A4 No Format 2 3" xfId="212" xr:uid="{00000000-0005-0000-0000-00006A000000}"/>
    <cellStyle name="A4 No Format 3" xfId="13" xr:uid="{00000000-0005-0000-0000-00006B000000}"/>
    <cellStyle name="A4 No Format 3 2" xfId="70" xr:uid="{00000000-0005-0000-0000-00006C000000}"/>
    <cellStyle name="A4 No Format 3 3" xfId="213" xr:uid="{00000000-0005-0000-0000-00006D000000}"/>
    <cellStyle name="A4 Normal" xfId="3" xr:uid="{00000000-0005-0000-0000-00006E000000}"/>
    <cellStyle name="A4 Normal 2" xfId="14" xr:uid="{00000000-0005-0000-0000-00006F000000}"/>
    <cellStyle name="A4 Normal 2 2" xfId="27" xr:uid="{00000000-0005-0000-0000-000070000000}"/>
    <cellStyle name="A4 Normal 2 3" xfId="214" xr:uid="{00000000-0005-0000-0000-000071000000}"/>
    <cellStyle name="A4 Normal 3" xfId="15" xr:uid="{00000000-0005-0000-0000-000072000000}"/>
    <cellStyle name="A4 Normal 3 2" xfId="71" xr:uid="{00000000-0005-0000-0000-000073000000}"/>
    <cellStyle name="A4 Normal 3 3" xfId="215" xr:uid="{00000000-0005-0000-0000-000074000000}"/>
    <cellStyle name="Akzent1 2" xfId="28" xr:uid="{00000000-0005-0000-0000-000075000000}"/>
    <cellStyle name="Akzent2 2" xfId="29" xr:uid="{00000000-0005-0000-0000-000076000000}"/>
    <cellStyle name="Akzent3 2" xfId="30" xr:uid="{00000000-0005-0000-0000-000077000000}"/>
    <cellStyle name="Akzent4 2" xfId="31" xr:uid="{00000000-0005-0000-0000-000078000000}"/>
    <cellStyle name="Akzent5 2" xfId="32" xr:uid="{00000000-0005-0000-0000-000079000000}"/>
    <cellStyle name="Akzent6 2" xfId="33" xr:uid="{00000000-0005-0000-0000-00007A000000}"/>
    <cellStyle name="Ausgabe 2" xfId="34" xr:uid="{00000000-0005-0000-0000-00007B000000}"/>
    <cellStyle name="AZ1" xfId="16" xr:uid="{00000000-0005-0000-0000-00007C000000}"/>
    <cellStyle name="Berechnung 2" xfId="35" xr:uid="{00000000-0005-0000-0000-00007D000000}"/>
    <cellStyle name="Eingabe 2" xfId="36" xr:uid="{00000000-0005-0000-0000-00007E000000}"/>
    <cellStyle name="Ergebnis 2" xfId="37" xr:uid="{00000000-0005-0000-0000-00007F000000}"/>
    <cellStyle name="Erklärender Text 2" xfId="38" xr:uid="{00000000-0005-0000-0000-000080000000}"/>
    <cellStyle name="Euro" xfId="4" xr:uid="{00000000-0005-0000-0000-000081000000}"/>
    <cellStyle name="Euro 2" xfId="178" xr:uid="{00000000-0005-0000-0000-000082000000}"/>
    <cellStyle name="Gut 2" xfId="39" xr:uid="{00000000-0005-0000-0000-000083000000}"/>
    <cellStyle name="Hyperlink 2" xfId="113" xr:uid="{00000000-0005-0000-0000-000084000000}"/>
    <cellStyle name="Neutral 2" xfId="40" xr:uid="{00000000-0005-0000-0000-000085000000}"/>
    <cellStyle name="Notiz 2" xfId="41" xr:uid="{00000000-0005-0000-0000-000086000000}"/>
    <cellStyle name="Notiz 2 2" xfId="218" xr:uid="{00000000-0005-0000-0000-000087000000}"/>
    <cellStyle name="Notiz 2 3" xfId="352" xr:uid="{00000000-0005-0000-0000-000088000000}"/>
    <cellStyle name="Notiz 2 3 2" xfId="627" xr:uid="{00000000-0005-0000-0000-000089000000}"/>
    <cellStyle name="Notiz 2 3 2 2" xfId="1177" xr:uid="{00000000-0005-0000-0000-00008A000000}"/>
    <cellStyle name="Notiz 2 3 3" xfId="902" xr:uid="{00000000-0005-0000-0000-00008B000000}"/>
    <cellStyle name="Notiz 2 4" xfId="489" xr:uid="{00000000-0005-0000-0000-00008C000000}"/>
    <cellStyle name="Notiz 2 4 2" xfId="1039" xr:uid="{00000000-0005-0000-0000-00008D000000}"/>
    <cellStyle name="Notiz 2 5" xfId="764" xr:uid="{00000000-0005-0000-0000-00008E000000}"/>
    <cellStyle name="Notiz 2 6" xfId="197" xr:uid="{00000000-0005-0000-0000-00008F000000}"/>
    <cellStyle name="Notiz 3" xfId="198" xr:uid="{00000000-0005-0000-0000-000090000000}"/>
    <cellStyle name="Notiz 3 2" xfId="353" xr:uid="{00000000-0005-0000-0000-000091000000}"/>
    <cellStyle name="Notiz 3 2 2" xfId="628" xr:uid="{00000000-0005-0000-0000-000092000000}"/>
    <cellStyle name="Notiz 3 2 2 2" xfId="1178" xr:uid="{00000000-0005-0000-0000-000093000000}"/>
    <cellStyle name="Notiz 3 2 3" xfId="903" xr:uid="{00000000-0005-0000-0000-000094000000}"/>
    <cellStyle name="Notiz 3 3" xfId="490" xr:uid="{00000000-0005-0000-0000-000095000000}"/>
    <cellStyle name="Notiz 3 3 2" xfId="1040" xr:uid="{00000000-0005-0000-0000-000096000000}"/>
    <cellStyle name="Notiz 3 4" xfId="765" xr:uid="{00000000-0005-0000-0000-000097000000}"/>
    <cellStyle name="Prozent" xfId="5" builtinId="5"/>
    <cellStyle name="Prozent 2" xfId="6" xr:uid="{00000000-0005-0000-0000-000099000000}"/>
    <cellStyle name="Prozent 2 2" xfId="21" xr:uid="{00000000-0005-0000-0000-00009A000000}"/>
    <cellStyle name="Prozent 3" xfId="199" xr:uid="{00000000-0005-0000-0000-00009B000000}"/>
    <cellStyle name="Schlecht 2" xfId="42" xr:uid="{00000000-0005-0000-0000-00009C000000}"/>
    <cellStyle name="Standard" xfId="0" builtinId="0"/>
    <cellStyle name="Standard 10" xfId="336" xr:uid="{00000000-0005-0000-0000-00009E000000}"/>
    <cellStyle name="Standard 10 2" xfId="611" xr:uid="{00000000-0005-0000-0000-00009F000000}"/>
    <cellStyle name="Standard 10 2 2" xfId="1161" xr:uid="{00000000-0005-0000-0000-0000A0000000}"/>
    <cellStyle name="Standard 10 3" xfId="886" xr:uid="{00000000-0005-0000-0000-0000A1000000}"/>
    <cellStyle name="Standard 11" xfId="473" xr:uid="{00000000-0005-0000-0000-0000A2000000}"/>
    <cellStyle name="Standard 11 2" xfId="1023" xr:uid="{00000000-0005-0000-0000-0000A3000000}"/>
    <cellStyle name="Standard 12" xfId="748" xr:uid="{00000000-0005-0000-0000-0000A4000000}"/>
    <cellStyle name="Standard 13" xfId="174" xr:uid="{00000000-0005-0000-0000-0000A5000000}"/>
    <cellStyle name="Standard 2" xfId="17" xr:uid="{00000000-0005-0000-0000-0000A6000000}"/>
    <cellStyle name="Standard 2 2" xfId="18" xr:uid="{00000000-0005-0000-0000-0000A7000000}"/>
    <cellStyle name="Standard 2 2 2" xfId="43" xr:uid="{00000000-0005-0000-0000-0000A8000000}"/>
    <cellStyle name="Standard 2 2 2 2" xfId="219" xr:uid="{00000000-0005-0000-0000-0000A9000000}"/>
    <cellStyle name="Standard 2 2 2 3" xfId="200" xr:uid="{00000000-0005-0000-0000-0000AA000000}"/>
    <cellStyle name="Standard 2 2 3" xfId="184" xr:uid="{00000000-0005-0000-0000-0000AB000000}"/>
    <cellStyle name="Standard 2 3" xfId="19" xr:uid="{00000000-0005-0000-0000-0000AC000000}"/>
    <cellStyle name="Standard 2 3 2" xfId="182" xr:uid="{00000000-0005-0000-0000-0000AD000000}"/>
    <cellStyle name="Standard 2 4" xfId="44" xr:uid="{00000000-0005-0000-0000-0000AE000000}"/>
    <cellStyle name="Standard 2 4 2" xfId="45" xr:uid="{00000000-0005-0000-0000-0000AF000000}"/>
    <cellStyle name="Standard 2 4 2 2" xfId="89" xr:uid="{00000000-0005-0000-0000-0000B0000000}"/>
    <cellStyle name="Standard 2 4 2 2 2" xfId="151" xr:uid="{00000000-0005-0000-0000-0000B1000000}"/>
    <cellStyle name="Standard 2 4 2 2 2 2" xfId="450" xr:uid="{00000000-0005-0000-0000-0000B2000000}"/>
    <cellStyle name="Standard 2 4 2 2 2 2 2" xfId="725" xr:uid="{00000000-0005-0000-0000-0000B3000000}"/>
    <cellStyle name="Standard 2 4 2 2 2 2 2 2" xfId="1275" xr:uid="{00000000-0005-0000-0000-0000B4000000}"/>
    <cellStyle name="Standard 2 4 2 2 2 2 3" xfId="1000" xr:uid="{00000000-0005-0000-0000-0000B5000000}"/>
    <cellStyle name="Standard 2 4 2 2 2 3" xfId="587" xr:uid="{00000000-0005-0000-0000-0000B6000000}"/>
    <cellStyle name="Standard 2 4 2 2 2 3 2" xfId="1137" xr:uid="{00000000-0005-0000-0000-0000B7000000}"/>
    <cellStyle name="Standard 2 4 2 2 2 4" xfId="862" xr:uid="{00000000-0005-0000-0000-0000B8000000}"/>
    <cellStyle name="Standard 2 4 2 2 2 5" xfId="310" xr:uid="{00000000-0005-0000-0000-0000B9000000}"/>
    <cellStyle name="Standard 2 4 2 2 3" xfId="392" xr:uid="{00000000-0005-0000-0000-0000BA000000}"/>
    <cellStyle name="Standard 2 4 2 2 3 2" xfId="667" xr:uid="{00000000-0005-0000-0000-0000BB000000}"/>
    <cellStyle name="Standard 2 4 2 2 3 2 2" xfId="1217" xr:uid="{00000000-0005-0000-0000-0000BC000000}"/>
    <cellStyle name="Standard 2 4 2 2 3 3" xfId="942" xr:uid="{00000000-0005-0000-0000-0000BD000000}"/>
    <cellStyle name="Standard 2 4 2 2 4" xfId="529" xr:uid="{00000000-0005-0000-0000-0000BE000000}"/>
    <cellStyle name="Standard 2 4 2 2 4 2" xfId="1079" xr:uid="{00000000-0005-0000-0000-0000BF000000}"/>
    <cellStyle name="Standard 2 4 2 2 5" xfId="804" xr:uid="{00000000-0005-0000-0000-0000C0000000}"/>
    <cellStyle name="Standard 2 4 2 2 6" xfId="252" xr:uid="{00000000-0005-0000-0000-0000C1000000}"/>
    <cellStyle name="Standard 2 4 2 3" xfId="107" xr:uid="{00000000-0005-0000-0000-0000C2000000}"/>
    <cellStyle name="Standard 2 4 2 3 2" xfId="169" xr:uid="{00000000-0005-0000-0000-0000C3000000}"/>
    <cellStyle name="Standard 2 4 2 3 2 2" xfId="468" xr:uid="{00000000-0005-0000-0000-0000C4000000}"/>
    <cellStyle name="Standard 2 4 2 3 2 2 2" xfId="743" xr:uid="{00000000-0005-0000-0000-0000C5000000}"/>
    <cellStyle name="Standard 2 4 2 3 2 2 2 2" xfId="1293" xr:uid="{00000000-0005-0000-0000-0000C6000000}"/>
    <cellStyle name="Standard 2 4 2 3 2 2 3" xfId="1018" xr:uid="{00000000-0005-0000-0000-0000C7000000}"/>
    <cellStyle name="Standard 2 4 2 3 2 3" xfId="605" xr:uid="{00000000-0005-0000-0000-0000C8000000}"/>
    <cellStyle name="Standard 2 4 2 3 2 3 2" xfId="1155" xr:uid="{00000000-0005-0000-0000-0000C9000000}"/>
    <cellStyle name="Standard 2 4 2 3 2 4" xfId="880" xr:uid="{00000000-0005-0000-0000-0000CA000000}"/>
    <cellStyle name="Standard 2 4 2 3 2 5" xfId="328" xr:uid="{00000000-0005-0000-0000-0000CB000000}"/>
    <cellStyle name="Standard 2 4 2 3 3" xfId="410" xr:uid="{00000000-0005-0000-0000-0000CC000000}"/>
    <cellStyle name="Standard 2 4 2 3 3 2" xfId="685" xr:uid="{00000000-0005-0000-0000-0000CD000000}"/>
    <cellStyle name="Standard 2 4 2 3 3 2 2" xfId="1235" xr:uid="{00000000-0005-0000-0000-0000CE000000}"/>
    <cellStyle name="Standard 2 4 2 3 3 3" xfId="960" xr:uid="{00000000-0005-0000-0000-0000CF000000}"/>
    <cellStyle name="Standard 2 4 2 3 4" xfId="547" xr:uid="{00000000-0005-0000-0000-0000D0000000}"/>
    <cellStyle name="Standard 2 4 2 3 4 2" xfId="1097" xr:uid="{00000000-0005-0000-0000-0000D1000000}"/>
    <cellStyle name="Standard 2 4 2 3 5" xfId="822" xr:uid="{00000000-0005-0000-0000-0000D2000000}"/>
    <cellStyle name="Standard 2 4 2 3 6" xfId="270" xr:uid="{00000000-0005-0000-0000-0000D3000000}"/>
    <cellStyle name="Standard 2 4 2 4" xfId="118" xr:uid="{00000000-0005-0000-0000-0000D4000000}"/>
    <cellStyle name="Standard 2 4 2 4 2" xfId="417" xr:uid="{00000000-0005-0000-0000-0000D5000000}"/>
    <cellStyle name="Standard 2 4 2 4 2 2" xfId="692" xr:uid="{00000000-0005-0000-0000-0000D6000000}"/>
    <cellStyle name="Standard 2 4 2 4 2 2 2" xfId="1242" xr:uid="{00000000-0005-0000-0000-0000D7000000}"/>
    <cellStyle name="Standard 2 4 2 4 2 3" xfId="967" xr:uid="{00000000-0005-0000-0000-0000D8000000}"/>
    <cellStyle name="Standard 2 4 2 4 3" xfId="554" xr:uid="{00000000-0005-0000-0000-0000D9000000}"/>
    <cellStyle name="Standard 2 4 2 4 3 2" xfId="1104" xr:uid="{00000000-0005-0000-0000-0000DA000000}"/>
    <cellStyle name="Standard 2 4 2 4 4" xfId="829" xr:uid="{00000000-0005-0000-0000-0000DB000000}"/>
    <cellStyle name="Standard 2 4 2 4 5" xfId="277" xr:uid="{00000000-0005-0000-0000-0000DC000000}"/>
    <cellStyle name="Standard 2 4 2 5" xfId="361" xr:uid="{00000000-0005-0000-0000-0000DD000000}"/>
    <cellStyle name="Standard 2 4 2 5 2" xfId="636" xr:uid="{00000000-0005-0000-0000-0000DE000000}"/>
    <cellStyle name="Standard 2 4 2 5 2 2" xfId="1186" xr:uid="{00000000-0005-0000-0000-0000DF000000}"/>
    <cellStyle name="Standard 2 4 2 5 3" xfId="911" xr:uid="{00000000-0005-0000-0000-0000E0000000}"/>
    <cellStyle name="Standard 2 4 2 6" xfId="498" xr:uid="{00000000-0005-0000-0000-0000E1000000}"/>
    <cellStyle name="Standard 2 4 2 6 2" xfId="1048" xr:uid="{00000000-0005-0000-0000-0000E2000000}"/>
    <cellStyle name="Standard 2 4 2 7" xfId="773" xr:uid="{00000000-0005-0000-0000-0000E3000000}"/>
    <cellStyle name="Standard 2 4 2 8" xfId="221" xr:uid="{00000000-0005-0000-0000-0000E4000000}"/>
    <cellStyle name="Standard 2 4 3" xfId="46" xr:uid="{00000000-0005-0000-0000-0000E5000000}"/>
    <cellStyle name="Standard 2 4 3 2" xfId="82" xr:uid="{00000000-0005-0000-0000-0000E6000000}"/>
    <cellStyle name="Standard 2 4 3 2 2" xfId="144" xr:uid="{00000000-0005-0000-0000-0000E7000000}"/>
    <cellStyle name="Standard 2 4 3 2 2 2" xfId="443" xr:uid="{00000000-0005-0000-0000-0000E8000000}"/>
    <cellStyle name="Standard 2 4 3 2 2 2 2" xfId="718" xr:uid="{00000000-0005-0000-0000-0000E9000000}"/>
    <cellStyle name="Standard 2 4 3 2 2 2 2 2" xfId="1268" xr:uid="{00000000-0005-0000-0000-0000EA000000}"/>
    <cellStyle name="Standard 2 4 3 2 2 2 3" xfId="993" xr:uid="{00000000-0005-0000-0000-0000EB000000}"/>
    <cellStyle name="Standard 2 4 3 2 2 3" xfId="580" xr:uid="{00000000-0005-0000-0000-0000EC000000}"/>
    <cellStyle name="Standard 2 4 3 2 2 3 2" xfId="1130" xr:uid="{00000000-0005-0000-0000-0000ED000000}"/>
    <cellStyle name="Standard 2 4 3 2 2 4" xfId="855" xr:uid="{00000000-0005-0000-0000-0000EE000000}"/>
    <cellStyle name="Standard 2 4 3 2 2 5" xfId="303" xr:uid="{00000000-0005-0000-0000-0000EF000000}"/>
    <cellStyle name="Standard 2 4 3 2 3" xfId="385" xr:uid="{00000000-0005-0000-0000-0000F0000000}"/>
    <cellStyle name="Standard 2 4 3 2 3 2" xfId="660" xr:uid="{00000000-0005-0000-0000-0000F1000000}"/>
    <cellStyle name="Standard 2 4 3 2 3 2 2" xfId="1210" xr:uid="{00000000-0005-0000-0000-0000F2000000}"/>
    <cellStyle name="Standard 2 4 3 2 3 3" xfId="935" xr:uid="{00000000-0005-0000-0000-0000F3000000}"/>
    <cellStyle name="Standard 2 4 3 2 4" xfId="522" xr:uid="{00000000-0005-0000-0000-0000F4000000}"/>
    <cellStyle name="Standard 2 4 3 2 4 2" xfId="1072" xr:uid="{00000000-0005-0000-0000-0000F5000000}"/>
    <cellStyle name="Standard 2 4 3 2 5" xfId="797" xr:uid="{00000000-0005-0000-0000-0000F6000000}"/>
    <cellStyle name="Standard 2 4 3 2 6" xfId="245" xr:uid="{00000000-0005-0000-0000-0000F7000000}"/>
    <cellStyle name="Standard 2 4 3 3" xfId="100" xr:uid="{00000000-0005-0000-0000-0000F8000000}"/>
    <cellStyle name="Standard 2 4 3 3 2" xfId="162" xr:uid="{00000000-0005-0000-0000-0000F9000000}"/>
    <cellStyle name="Standard 2 4 3 3 2 2" xfId="461" xr:uid="{00000000-0005-0000-0000-0000FA000000}"/>
    <cellStyle name="Standard 2 4 3 3 2 2 2" xfId="736" xr:uid="{00000000-0005-0000-0000-0000FB000000}"/>
    <cellStyle name="Standard 2 4 3 3 2 2 2 2" xfId="1286" xr:uid="{00000000-0005-0000-0000-0000FC000000}"/>
    <cellStyle name="Standard 2 4 3 3 2 2 3" xfId="1011" xr:uid="{00000000-0005-0000-0000-0000FD000000}"/>
    <cellStyle name="Standard 2 4 3 3 2 3" xfId="598" xr:uid="{00000000-0005-0000-0000-0000FE000000}"/>
    <cellStyle name="Standard 2 4 3 3 2 3 2" xfId="1148" xr:uid="{00000000-0005-0000-0000-0000FF000000}"/>
    <cellStyle name="Standard 2 4 3 3 2 4" xfId="873" xr:uid="{00000000-0005-0000-0000-000000010000}"/>
    <cellStyle name="Standard 2 4 3 3 2 5" xfId="321" xr:uid="{00000000-0005-0000-0000-000001010000}"/>
    <cellStyle name="Standard 2 4 3 3 3" xfId="403" xr:uid="{00000000-0005-0000-0000-000002010000}"/>
    <cellStyle name="Standard 2 4 3 3 3 2" xfId="678" xr:uid="{00000000-0005-0000-0000-000003010000}"/>
    <cellStyle name="Standard 2 4 3 3 3 2 2" xfId="1228" xr:uid="{00000000-0005-0000-0000-000004010000}"/>
    <cellStyle name="Standard 2 4 3 3 3 3" xfId="953" xr:uid="{00000000-0005-0000-0000-000005010000}"/>
    <cellStyle name="Standard 2 4 3 3 4" xfId="540" xr:uid="{00000000-0005-0000-0000-000006010000}"/>
    <cellStyle name="Standard 2 4 3 3 4 2" xfId="1090" xr:uid="{00000000-0005-0000-0000-000007010000}"/>
    <cellStyle name="Standard 2 4 3 3 5" xfId="815" xr:uid="{00000000-0005-0000-0000-000008010000}"/>
    <cellStyle name="Standard 2 4 3 3 6" xfId="263" xr:uid="{00000000-0005-0000-0000-000009010000}"/>
    <cellStyle name="Standard 2 4 3 4" xfId="119" xr:uid="{00000000-0005-0000-0000-00000A010000}"/>
    <cellStyle name="Standard 2 4 3 4 2" xfId="418" xr:uid="{00000000-0005-0000-0000-00000B010000}"/>
    <cellStyle name="Standard 2 4 3 4 2 2" xfId="693" xr:uid="{00000000-0005-0000-0000-00000C010000}"/>
    <cellStyle name="Standard 2 4 3 4 2 2 2" xfId="1243" xr:uid="{00000000-0005-0000-0000-00000D010000}"/>
    <cellStyle name="Standard 2 4 3 4 2 3" xfId="968" xr:uid="{00000000-0005-0000-0000-00000E010000}"/>
    <cellStyle name="Standard 2 4 3 4 3" xfId="555" xr:uid="{00000000-0005-0000-0000-00000F010000}"/>
    <cellStyle name="Standard 2 4 3 4 3 2" xfId="1105" xr:uid="{00000000-0005-0000-0000-000010010000}"/>
    <cellStyle name="Standard 2 4 3 4 4" xfId="830" xr:uid="{00000000-0005-0000-0000-000011010000}"/>
    <cellStyle name="Standard 2 4 3 4 5" xfId="278" xr:uid="{00000000-0005-0000-0000-000012010000}"/>
    <cellStyle name="Standard 2 4 3 5" xfId="362" xr:uid="{00000000-0005-0000-0000-000013010000}"/>
    <cellStyle name="Standard 2 4 3 5 2" xfId="637" xr:uid="{00000000-0005-0000-0000-000014010000}"/>
    <cellStyle name="Standard 2 4 3 5 2 2" xfId="1187" xr:uid="{00000000-0005-0000-0000-000015010000}"/>
    <cellStyle name="Standard 2 4 3 5 3" xfId="912" xr:uid="{00000000-0005-0000-0000-000016010000}"/>
    <cellStyle name="Standard 2 4 3 6" xfId="499" xr:uid="{00000000-0005-0000-0000-000017010000}"/>
    <cellStyle name="Standard 2 4 3 6 2" xfId="1049" xr:uid="{00000000-0005-0000-0000-000018010000}"/>
    <cellStyle name="Standard 2 4 3 7" xfId="774" xr:uid="{00000000-0005-0000-0000-000019010000}"/>
    <cellStyle name="Standard 2 4 3 8" xfId="222" xr:uid="{00000000-0005-0000-0000-00001A010000}"/>
    <cellStyle name="Standard 2 4 4" xfId="77" xr:uid="{00000000-0005-0000-0000-00001B010000}"/>
    <cellStyle name="Standard 2 4 4 2" xfId="139" xr:uid="{00000000-0005-0000-0000-00001C010000}"/>
    <cellStyle name="Standard 2 4 4 2 2" xfId="438" xr:uid="{00000000-0005-0000-0000-00001D010000}"/>
    <cellStyle name="Standard 2 4 4 2 2 2" xfId="713" xr:uid="{00000000-0005-0000-0000-00001E010000}"/>
    <cellStyle name="Standard 2 4 4 2 2 2 2" xfId="1263" xr:uid="{00000000-0005-0000-0000-00001F010000}"/>
    <cellStyle name="Standard 2 4 4 2 2 3" xfId="988" xr:uid="{00000000-0005-0000-0000-000020010000}"/>
    <cellStyle name="Standard 2 4 4 2 3" xfId="575" xr:uid="{00000000-0005-0000-0000-000021010000}"/>
    <cellStyle name="Standard 2 4 4 2 3 2" xfId="1125" xr:uid="{00000000-0005-0000-0000-000022010000}"/>
    <cellStyle name="Standard 2 4 4 2 4" xfId="850" xr:uid="{00000000-0005-0000-0000-000023010000}"/>
    <cellStyle name="Standard 2 4 4 2 5" xfId="298" xr:uid="{00000000-0005-0000-0000-000024010000}"/>
    <cellStyle name="Standard 2 4 4 3" xfId="380" xr:uid="{00000000-0005-0000-0000-000025010000}"/>
    <cellStyle name="Standard 2 4 4 3 2" xfId="655" xr:uid="{00000000-0005-0000-0000-000026010000}"/>
    <cellStyle name="Standard 2 4 4 3 2 2" xfId="1205" xr:uid="{00000000-0005-0000-0000-000027010000}"/>
    <cellStyle name="Standard 2 4 4 3 3" xfId="930" xr:uid="{00000000-0005-0000-0000-000028010000}"/>
    <cellStyle name="Standard 2 4 4 4" xfId="517" xr:uid="{00000000-0005-0000-0000-000029010000}"/>
    <cellStyle name="Standard 2 4 4 4 2" xfId="1067" xr:uid="{00000000-0005-0000-0000-00002A010000}"/>
    <cellStyle name="Standard 2 4 4 5" xfId="792" xr:uid="{00000000-0005-0000-0000-00002B010000}"/>
    <cellStyle name="Standard 2 4 4 6" xfId="240" xr:uid="{00000000-0005-0000-0000-00002C010000}"/>
    <cellStyle name="Standard 2 4 5" xfId="95" xr:uid="{00000000-0005-0000-0000-00002D010000}"/>
    <cellStyle name="Standard 2 4 5 2" xfId="157" xr:uid="{00000000-0005-0000-0000-00002E010000}"/>
    <cellStyle name="Standard 2 4 5 2 2" xfId="456" xr:uid="{00000000-0005-0000-0000-00002F010000}"/>
    <cellStyle name="Standard 2 4 5 2 2 2" xfId="731" xr:uid="{00000000-0005-0000-0000-000030010000}"/>
    <cellStyle name="Standard 2 4 5 2 2 2 2" xfId="1281" xr:uid="{00000000-0005-0000-0000-000031010000}"/>
    <cellStyle name="Standard 2 4 5 2 2 3" xfId="1006" xr:uid="{00000000-0005-0000-0000-000032010000}"/>
    <cellStyle name="Standard 2 4 5 2 3" xfId="593" xr:uid="{00000000-0005-0000-0000-000033010000}"/>
    <cellStyle name="Standard 2 4 5 2 3 2" xfId="1143" xr:uid="{00000000-0005-0000-0000-000034010000}"/>
    <cellStyle name="Standard 2 4 5 2 4" xfId="868" xr:uid="{00000000-0005-0000-0000-000035010000}"/>
    <cellStyle name="Standard 2 4 5 2 5" xfId="316" xr:uid="{00000000-0005-0000-0000-000036010000}"/>
    <cellStyle name="Standard 2 4 5 3" xfId="398" xr:uid="{00000000-0005-0000-0000-000037010000}"/>
    <cellStyle name="Standard 2 4 5 3 2" xfId="673" xr:uid="{00000000-0005-0000-0000-000038010000}"/>
    <cellStyle name="Standard 2 4 5 3 2 2" xfId="1223" xr:uid="{00000000-0005-0000-0000-000039010000}"/>
    <cellStyle name="Standard 2 4 5 3 3" xfId="948" xr:uid="{00000000-0005-0000-0000-00003A010000}"/>
    <cellStyle name="Standard 2 4 5 4" xfId="535" xr:uid="{00000000-0005-0000-0000-00003B010000}"/>
    <cellStyle name="Standard 2 4 5 4 2" xfId="1085" xr:uid="{00000000-0005-0000-0000-00003C010000}"/>
    <cellStyle name="Standard 2 4 5 5" xfId="810" xr:uid="{00000000-0005-0000-0000-00003D010000}"/>
    <cellStyle name="Standard 2 4 5 6" xfId="258" xr:uid="{00000000-0005-0000-0000-00003E010000}"/>
    <cellStyle name="Standard 2 4 6" xfId="117" xr:uid="{00000000-0005-0000-0000-00003F010000}"/>
    <cellStyle name="Standard 2 4 6 2" xfId="416" xr:uid="{00000000-0005-0000-0000-000040010000}"/>
    <cellStyle name="Standard 2 4 6 2 2" xfId="691" xr:uid="{00000000-0005-0000-0000-000041010000}"/>
    <cellStyle name="Standard 2 4 6 2 2 2" xfId="1241" xr:uid="{00000000-0005-0000-0000-000042010000}"/>
    <cellStyle name="Standard 2 4 6 2 3" xfId="966" xr:uid="{00000000-0005-0000-0000-000043010000}"/>
    <cellStyle name="Standard 2 4 6 3" xfId="553" xr:uid="{00000000-0005-0000-0000-000044010000}"/>
    <cellStyle name="Standard 2 4 6 3 2" xfId="1103" xr:uid="{00000000-0005-0000-0000-000045010000}"/>
    <cellStyle name="Standard 2 4 6 4" xfId="828" xr:uid="{00000000-0005-0000-0000-000046010000}"/>
    <cellStyle name="Standard 2 4 6 5" xfId="276" xr:uid="{00000000-0005-0000-0000-000047010000}"/>
    <cellStyle name="Standard 2 4 7" xfId="220" xr:uid="{00000000-0005-0000-0000-000048010000}"/>
    <cellStyle name="Standard 2 4 7 2" xfId="360" xr:uid="{00000000-0005-0000-0000-000049010000}"/>
    <cellStyle name="Standard 2 4 7 2 2" xfId="635" xr:uid="{00000000-0005-0000-0000-00004A010000}"/>
    <cellStyle name="Standard 2 4 7 2 2 2" xfId="1185" xr:uid="{00000000-0005-0000-0000-00004B010000}"/>
    <cellStyle name="Standard 2 4 7 2 3" xfId="910" xr:uid="{00000000-0005-0000-0000-00004C010000}"/>
    <cellStyle name="Standard 2 4 7 3" xfId="497" xr:uid="{00000000-0005-0000-0000-00004D010000}"/>
    <cellStyle name="Standard 2 4 7 3 2" xfId="1047" xr:uid="{00000000-0005-0000-0000-00004E010000}"/>
    <cellStyle name="Standard 2 4 7 4" xfId="772" xr:uid="{00000000-0005-0000-0000-00004F010000}"/>
    <cellStyle name="Standard 2 4 8" xfId="180" xr:uid="{00000000-0005-0000-0000-000050010000}"/>
    <cellStyle name="Standard 2 5" xfId="47" xr:uid="{00000000-0005-0000-0000-000051010000}"/>
    <cellStyle name="Standard 2 5 2" xfId="110" xr:uid="{00000000-0005-0000-0000-000052010000}"/>
    <cellStyle name="Standard 2 5 2 2" xfId="172" xr:uid="{00000000-0005-0000-0000-000053010000}"/>
    <cellStyle name="Standard 2 5 2 2 2" xfId="471" xr:uid="{00000000-0005-0000-0000-000054010000}"/>
    <cellStyle name="Standard 2 5 2 2 2 2" xfId="746" xr:uid="{00000000-0005-0000-0000-000055010000}"/>
    <cellStyle name="Standard 2 5 2 2 2 2 2" xfId="1296" xr:uid="{00000000-0005-0000-0000-000056010000}"/>
    <cellStyle name="Standard 2 5 2 2 2 3" xfId="1021" xr:uid="{00000000-0005-0000-0000-000057010000}"/>
    <cellStyle name="Standard 2 5 2 2 3" xfId="608" xr:uid="{00000000-0005-0000-0000-000058010000}"/>
    <cellStyle name="Standard 2 5 2 2 3 2" xfId="1158" xr:uid="{00000000-0005-0000-0000-000059010000}"/>
    <cellStyle name="Standard 2 5 2 2 4" xfId="883" xr:uid="{00000000-0005-0000-0000-00005A010000}"/>
    <cellStyle name="Standard 2 5 2 2 5" xfId="331" xr:uid="{00000000-0005-0000-0000-00005B010000}"/>
    <cellStyle name="Standard 2 5 2 3" xfId="412" xr:uid="{00000000-0005-0000-0000-00005C010000}"/>
    <cellStyle name="Standard 2 5 2 3 2" xfId="687" xr:uid="{00000000-0005-0000-0000-00005D010000}"/>
    <cellStyle name="Standard 2 5 2 3 2 2" xfId="1237" xr:uid="{00000000-0005-0000-0000-00005E010000}"/>
    <cellStyle name="Standard 2 5 2 3 3" xfId="962" xr:uid="{00000000-0005-0000-0000-00005F010000}"/>
    <cellStyle name="Standard 2 5 2 4" xfId="549" xr:uid="{00000000-0005-0000-0000-000060010000}"/>
    <cellStyle name="Standard 2 5 2 4 2" xfId="1099" xr:uid="{00000000-0005-0000-0000-000061010000}"/>
    <cellStyle name="Standard 2 5 2 5" xfId="824" xr:uid="{00000000-0005-0000-0000-000062010000}"/>
    <cellStyle name="Standard 2 5 2 6" xfId="272" xr:uid="{00000000-0005-0000-0000-000063010000}"/>
    <cellStyle name="Standard 2 5 3" xfId="120" xr:uid="{00000000-0005-0000-0000-000064010000}"/>
    <cellStyle name="Standard 2 5 3 2" xfId="419" xr:uid="{00000000-0005-0000-0000-000065010000}"/>
    <cellStyle name="Standard 2 5 3 2 2" xfId="694" xr:uid="{00000000-0005-0000-0000-000066010000}"/>
    <cellStyle name="Standard 2 5 3 2 2 2" xfId="1244" xr:uid="{00000000-0005-0000-0000-000067010000}"/>
    <cellStyle name="Standard 2 5 3 2 3" xfId="969" xr:uid="{00000000-0005-0000-0000-000068010000}"/>
    <cellStyle name="Standard 2 5 3 3" xfId="556" xr:uid="{00000000-0005-0000-0000-000069010000}"/>
    <cellStyle name="Standard 2 5 3 3 2" xfId="1106" xr:uid="{00000000-0005-0000-0000-00006A010000}"/>
    <cellStyle name="Standard 2 5 3 4" xfId="831" xr:uid="{00000000-0005-0000-0000-00006B010000}"/>
    <cellStyle name="Standard 2 5 3 5" xfId="279" xr:uid="{00000000-0005-0000-0000-00006C010000}"/>
    <cellStyle name="Standard 2 5 4" xfId="223" xr:uid="{00000000-0005-0000-0000-00006D010000}"/>
    <cellStyle name="Standard 2 5 4 2" xfId="363" xr:uid="{00000000-0005-0000-0000-00006E010000}"/>
    <cellStyle name="Standard 2 5 4 2 2" xfId="638" xr:uid="{00000000-0005-0000-0000-00006F010000}"/>
    <cellStyle name="Standard 2 5 4 2 2 2" xfId="1188" xr:uid="{00000000-0005-0000-0000-000070010000}"/>
    <cellStyle name="Standard 2 5 4 2 3" xfId="913" xr:uid="{00000000-0005-0000-0000-000071010000}"/>
    <cellStyle name="Standard 2 5 4 3" xfId="500" xr:uid="{00000000-0005-0000-0000-000072010000}"/>
    <cellStyle name="Standard 2 5 4 3 2" xfId="1050" xr:uid="{00000000-0005-0000-0000-000073010000}"/>
    <cellStyle name="Standard 2 5 4 4" xfId="775" xr:uid="{00000000-0005-0000-0000-000074010000}"/>
    <cellStyle name="Standard 2 5 5" xfId="176" xr:uid="{00000000-0005-0000-0000-000075010000}"/>
    <cellStyle name="Standard 2 6" xfId="201" xr:uid="{00000000-0005-0000-0000-000076010000}"/>
    <cellStyle name="Standard 2 6 2" xfId="216" xr:uid="{00000000-0005-0000-0000-000077010000}"/>
    <cellStyle name="Standard 2 6 3" xfId="354" xr:uid="{00000000-0005-0000-0000-000078010000}"/>
    <cellStyle name="Standard 2 6 3 2" xfId="629" xr:uid="{00000000-0005-0000-0000-000079010000}"/>
    <cellStyle name="Standard 2 6 3 2 2" xfId="1179" xr:uid="{00000000-0005-0000-0000-00007A010000}"/>
    <cellStyle name="Standard 2 6 3 3" xfId="904" xr:uid="{00000000-0005-0000-0000-00007B010000}"/>
    <cellStyle name="Standard 2 6 4" xfId="491" xr:uid="{00000000-0005-0000-0000-00007C010000}"/>
    <cellStyle name="Standard 2 6 4 2" xfId="1041" xr:uid="{00000000-0005-0000-0000-00007D010000}"/>
    <cellStyle name="Standard 2 6 5" xfId="766" xr:uid="{00000000-0005-0000-0000-00007E010000}"/>
    <cellStyle name="Standard 3" xfId="20" xr:uid="{00000000-0005-0000-0000-00007F010000}"/>
    <cellStyle name="Standard 3 10" xfId="114" xr:uid="{00000000-0005-0000-0000-000080010000}"/>
    <cellStyle name="Standard 3 10 2" xfId="414" xr:uid="{00000000-0005-0000-0000-000081010000}"/>
    <cellStyle name="Standard 3 10 2 2" xfId="689" xr:uid="{00000000-0005-0000-0000-000082010000}"/>
    <cellStyle name="Standard 3 10 2 2 2" xfId="1239" xr:uid="{00000000-0005-0000-0000-000083010000}"/>
    <cellStyle name="Standard 3 10 2 3" xfId="964" xr:uid="{00000000-0005-0000-0000-000084010000}"/>
    <cellStyle name="Standard 3 10 3" xfId="551" xr:uid="{00000000-0005-0000-0000-000085010000}"/>
    <cellStyle name="Standard 3 10 3 2" xfId="1101" xr:uid="{00000000-0005-0000-0000-000086010000}"/>
    <cellStyle name="Standard 3 10 4" xfId="826" xr:uid="{00000000-0005-0000-0000-000087010000}"/>
    <cellStyle name="Standard 3 10 5" xfId="274" xr:uid="{00000000-0005-0000-0000-000088010000}"/>
    <cellStyle name="Standard 3 11" xfId="334" xr:uid="{00000000-0005-0000-0000-000089010000}"/>
    <cellStyle name="Standard 3 2" xfId="22" xr:uid="{00000000-0005-0000-0000-00008A010000}"/>
    <cellStyle name="Standard 3 2 2" xfId="202" xr:uid="{00000000-0005-0000-0000-00008B010000}"/>
    <cellStyle name="Standard 3 2 3" xfId="203" xr:uid="{00000000-0005-0000-0000-00008C010000}"/>
    <cellStyle name="Standard 3 2 3 2" xfId="355" xr:uid="{00000000-0005-0000-0000-00008D010000}"/>
    <cellStyle name="Standard 3 2 3 2 2" xfId="630" xr:uid="{00000000-0005-0000-0000-00008E010000}"/>
    <cellStyle name="Standard 3 2 3 2 2 2" xfId="1180" xr:uid="{00000000-0005-0000-0000-00008F010000}"/>
    <cellStyle name="Standard 3 2 3 2 3" xfId="905" xr:uid="{00000000-0005-0000-0000-000090010000}"/>
    <cellStyle name="Standard 3 2 3 3" xfId="492" xr:uid="{00000000-0005-0000-0000-000091010000}"/>
    <cellStyle name="Standard 3 2 3 3 2" xfId="1042" xr:uid="{00000000-0005-0000-0000-000092010000}"/>
    <cellStyle name="Standard 3 2 3 4" xfId="767" xr:uid="{00000000-0005-0000-0000-000093010000}"/>
    <cellStyle name="Standard 3 3" xfId="48" xr:uid="{00000000-0005-0000-0000-000094010000}"/>
    <cellStyle name="Standard 3 3 10" xfId="476" xr:uid="{00000000-0005-0000-0000-000095010000}"/>
    <cellStyle name="Standard 3 3 10 2" xfId="1026" xr:uid="{00000000-0005-0000-0000-000096010000}"/>
    <cellStyle name="Standard 3 3 11" xfId="751" xr:uid="{00000000-0005-0000-0000-000097010000}"/>
    <cellStyle name="Standard 3 3 12" xfId="181" xr:uid="{00000000-0005-0000-0000-000098010000}"/>
    <cellStyle name="Standard 3 3 2" xfId="49" xr:uid="{00000000-0005-0000-0000-000099010000}"/>
    <cellStyle name="Standard 3 3 2 2" xfId="73" xr:uid="{00000000-0005-0000-0000-00009A010000}"/>
    <cellStyle name="Standard 3 3 2 2 2" xfId="135" xr:uid="{00000000-0005-0000-0000-00009B010000}"/>
    <cellStyle name="Standard 3 3 2 2 2 2" xfId="434" xr:uid="{00000000-0005-0000-0000-00009C010000}"/>
    <cellStyle name="Standard 3 3 2 2 2 2 2" xfId="709" xr:uid="{00000000-0005-0000-0000-00009D010000}"/>
    <cellStyle name="Standard 3 3 2 2 2 2 2 2" xfId="1259" xr:uid="{00000000-0005-0000-0000-00009E010000}"/>
    <cellStyle name="Standard 3 3 2 2 2 2 3" xfId="984" xr:uid="{00000000-0005-0000-0000-00009F010000}"/>
    <cellStyle name="Standard 3 3 2 2 2 3" xfId="571" xr:uid="{00000000-0005-0000-0000-0000A0010000}"/>
    <cellStyle name="Standard 3 3 2 2 2 3 2" xfId="1121" xr:uid="{00000000-0005-0000-0000-0000A1010000}"/>
    <cellStyle name="Standard 3 3 2 2 2 4" xfId="846" xr:uid="{00000000-0005-0000-0000-0000A2010000}"/>
    <cellStyle name="Standard 3 3 2 2 2 5" xfId="294" xr:uid="{00000000-0005-0000-0000-0000A3010000}"/>
    <cellStyle name="Standard 3 3 2 2 3" xfId="376" xr:uid="{00000000-0005-0000-0000-0000A4010000}"/>
    <cellStyle name="Standard 3 3 2 2 3 2" xfId="651" xr:uid="{00000000-0005-0000-0000-0000A5010000}"/>
    <cellStyle name="Standard 3 3 2 2 3 2 2" xfId="1201" xr:uid="{00000000-0005-0000-0000-0000A6010000}"/>
    <cellStyle name="Standard 3 3 2 2 3 3" xfId="926" xr:uid="{00000000-0005-0000-0000-0000A7010000}"/>
    <cellStyle name="Standard 3 3 2 2 4" xfId="513" xr:uid="{00000000-0005-0000-0000-0000A8010000}"/>
    <cellStyle name="Standard 3 3 2 2 4 2" xfId="1063" xr:uid="{00000000-0005-0000-0000-0000A9010000}"/>
    <cellStyle name="Standard 3 3 2 2 5" xfId="788" xr:uid="{00000000-0005-0000-0000-0000AA010000}"/>
    <cellStyle name="Standard 3 3 2 2 6" xfId="236" xr:uid="{00000000-0005-0000-0000-0000AB010000}"/>
    <cellStyle name="Standard 3 3 2 3" xfId="85" xr:uid="{00000000-0005-0000-0000-0000AC010000}"/>
    <cellStyle name="Standard 3 3 2 3 2" xfId="147" xr:uid="{00000000-0005-0000-0000-0000AD010000}"/>
    <cellStyle name="Standard 3 3 2 3 2 2" xfId="446" xr:uid="{00000000-0005-0000-0000-0000AE010000}"/>
    <cellStyle name="Standard 3 3 2 3 2 2 2" xfId="721" xr:uid="{00000000-0005-0000-0000-0000AF010000}"/>
    <cellStyle name="Standard 3 3 2 3 2 2 2 2" xfId="1271" xr:uid="{00000000-0005-0000-0000-0000B0010000}"/>
    <cellStyle name="Standard 3 3 2 3 2 2 3" xfId="996" xr:uid="{00000000-0005-0000-0000-0000B1010000}"/>
    <cellStyle name="Standard 3 3 2 3 2 3" xfId="583" xr:uid="{00000000-0005-0000-0000-0000B2010000}"/>
    <cellStyle name="Standard 3 3 2 3 2 3 2" xfId="1133" xr:uid="{00000000-0005-0000-0000-0000B3010000}"/>
    <cellStyle name="Standard 3 3 2 3 2 4" xfId="858" xr:uid="{00000000-0005-0000-0000-0000B4010000}"/>
    <cellStyle name="Standard 3 3 2 3 2 5" xfId="306" xr:uid="{00000000-0005-0000-0000-0000B5010000}"/>
    <cellStyle name="Standard 3 3 2 3 3" xfId="388" xr:uid="{00000000-0005-0000-0000-0000B6010000}"/>
    <cellStyle name="Standard 3 3 2 3 3 2" xfId="663" xr:uid="{00000000-0005-0000-0000-0000B7010000}"/>
    <cellStyle name="Standard 3 3 2 3 3 2 2" xfId="1213" xr:uid="{00000000-0005-0000-0000-0000B8010000}"/>
    <cellStyle name="Standard 3 3 2 3 3 3" xfId="938" xr:uid="{00000000-0005-0000-0000-0000B9010000}"/>
    <cellStyle name="Standard 3 3 2 3 4" xfId="525" xr:uid="{00000000-0005-0000-0000-0000BA010000}"/>
    <cellStyle name="Standard 3 3 2 3 4 2" xfId="1075" xr:uid="{00000000-0005-0000-0000-0000BB010000}"/>
    <cellStyle name="Standard 3 3 2 3 5" xfId="800" xr:uid="{00000000-0005-0000-0000-0000BC010000}"/>
    <cellStyle name="Standard 3 3 2 3 6" xfId="248" xr:uid="{00000000-0005-0000-0000-0000BD010000}"/>
    <cellStyle name="Standard 3 3 2 4" xfId="103" xr:uid="{00000000-0005-0000-0000-0000BE010000}"/>
    <cellStyle name="Standard 3 3 2 4 2" xfId="165" xr:uid="{00000000-0005-0000-0000-0000BF010000}"/>
    <cellStyle name="Standard 3 3 2 4 2 2" xfId="464" xr:uid="{00000000-0005-0000-0000-0000C0010000}"/>
    <cellStyle name="Standard 3 3 2 4 2 2 2" xfId="739" xr:uid="{00000000-0005-0000-0000-0000C1010000}"/>
    <cellStyle name="Standard 3 3 2 4 2 2 2 2" xfId="1289" xr:uid="{00000000-0005-0000-0000-0000C2010000}"/>
    <cellStyle name="Standard 3 3 2 4 2 2 3" xfId="1014" xr:uid="{00000000-0005-0000-0000-0000C3010000}"/>
    <cellStyle name="Standard 3 3 2 4 2 3" xfId="601" xr:uid="{00000000-0005-0000-0000-0000C4010000}"/>
    <cellStyle name="Standard 3 3 2 4 2 3 2" xfId="1151" xr:uid="{00000000-0005-0000-0000-0000C5010000}"/>
    <cellStyle name="Standard 3 3 2 4 2 4" xfId="876" xr:uid="{00000000-0005-0000-0000-0000C6010000}"/>
    <cellStyle name="Standard 3 3 2 4 2 5" xfId="324" xr:uid="{00000000-0005-0000-0000-0000C7010000}"/>
    <cellStyle name="Standard 3 3 2 4 3" xfId="406" xr:uid="{00000000-0005-0000-0000-0000C8010000}"/>
    <cellStyle name="Standard 3 3 2 4 3 2" xfId="681" xr:uid="{00000000-0005-0000-0000-0000C9010000}"/>
    <cellStyle name="Standard 3 3 2 4 3 2 2" xfId="1231" xr:uid="{00000000-0005-0000-0000-0000CA010000}"/>
    <cellStyle name="Standard 3 3 2 4 3 3" xfId="956" xr:uid="{00000000-0005-0000-0000-0000CB010000}"/>
    <cellStyle name="Standard 3 3 2 4 4" xfId="543" xr:uid="{00000000-0005-0000-0000-0000CC010000}"/>
    <cellStyle name="Standard 3 3 2 4 4 2" xfId="1093" xr:uid="{00000000-0005-0000-0000-0000CD010000}"/>
    <cellStyle name="Standard 3 3 2 4 5" xfId="818" xr:uid="{00000000-0005-0000-0000-0000CE010000}"/>
    <cellStyle name="Standard 3 3 2 4 6" xfId="266" xr:uid="{00000000-0005-0000-0000-0000CF010000}"/>
    <cellStyle name="Standard 3 3 2 5" xfId="122" xr:uid="{00000000-0005-0000-0000-0000D0010000}"/>
    <cellStyle name="Standard 3 3 2 5 2" xfId="421" xr:uid="{00000000-0005-0000-0000-0000D1010000}"/>
    <cellStyle name="Standard 3 3 2 5 2 2" xfId="696" xr:uid="{00000000-0005-0000-0000-0000D2010000}"/>
    <cellStyle name="Standard 3 3 2 5 2 2 2" xfId="1246" xr:uid="{00000000-0005-0000-0000-0000D3010000}"/>
    <cellStyle name="Standard 3 3 2 5 2 3" xfId="971" xr:uid="{00000000-0005-0000-0000-0000D4010000}"/>
    <cellStyle name="Standard 3 3 2 5 3" xfId="558" xr:uid="{00000000-0005-0000-0000-0000D5010000}"/>
    <cellStyle name="Standard 3 3 2 5 3 2" xfId="1108" xr:uid="{00000000-0005-0000-0000-0000D6010000}"/>
    <cellStyle name="Standard 3 3 2 5 4" xfId="833" xr:uid="{00000000-0005-0000-0000-0000D7010000}"/>
    <cellStyle name="Standard 3 3 2 5 5" xfId="281" xr:uid="{00000000-0005-0000-0000-0000D8010000}"/>
    <cellStyle name="Standard 3 3 2 6" xfId="364" xr:uid="{00000000-0005-0000-0000-0000D9010000}"/>
    <cellStyle name="Standard 3 3 2 6 2" xfId="639" xr:uid="{00000000-0005-0000-0000-0000DA010000}"/>
    <cellStyle name="Standard 3 3 2 6 2 2" xfId="1189" xr:uid="{00000000-0005-0000-0000-0000DB010000}"/>
    <cellStyle name="Standard 3 3 2 6 3" xfId="914" xr:uid="{00000000-0005-0000-0000-0000DC010000}"/>
    <cellStyle name="Standard 3 3 2 7" xfId="501" xr:uid="{00000000-0005-0000-0000-0000DD010000}"/>
    <cellStyle name="Standard 3 3 2 7 2" xfId="1051" xr:uid="{00000000-0005-0000-0000-0000DE010000}"/>
    <cellStyle name="Standard 3 3 2 8" xfId="776" xr:uid="{00000000-0005-0000-0000-0000DF010000}"/>
    <cellStyle name="Standard 3 3 2 9" xfId="224" xr:uid="{00000000-0005-0000-0000-0000E0010000}"/>
    <cellStyle name="Standard 3 3 3" xfId="50" xr:uid="{00000000-0005-0000-0000-0000E1010000}"/>
    <cellStyle name="Standard 3 3 3 2" xfId="88" xr:uid="{00000000-0005-0000-0000-0000E2010000}"/>
    <cellStyle name="Standard 3 3 3 2 2" xfId="150" xr:uid="{00000000-0005-0000-0000-0000E3010000}"/>
    <cellStyle name="Standard 3 3 3 2 2 2" xfId="449" xr:uid="{00000000-0005-0000-0000-0000E4010000}"/>
    <cellStyle name="Standard 3 3 3 2 2 2 2" xfId="724" xr:uid="{00000000-0005-0000-0000-0000E5010000}"/>
    <cellStyle name="Standard 3 3 3 2 2 2 2 2" xfId="1274" xr:uid="{00000000-0005-0000-0000-0000E6010000}"/>
    <cellStyle name="Standard 3 3 3 2 2 2 3" xfId="999" xr:uid="{00000000-0005-0000-0000-0000E7010000}"/>
    <cellStyle name="Standard 3 3 3 2 2 3" xfId="586" xr:uid="{00000000-0005-0000-0000-0000E8010000}"/>
    <cellStyle name="Standard 3 3 3 2 2 3 2" xfId="1136" xr:uid="{00000000-0005-0000-0000-0000E9010000}"/>
    <cellStyle name="Standard 3 3 3 2 2 4" xfId="861" xr:uid="{00000000-0005-0000-0000-0000EA010000}"/>
    <cellStyle name="Standard 3 3 3 2 2 5" xfId="309" xr:uid="{00000000-0005-0000-0000-0000EB010000}"/>
    <cellStyle name="Standard 3 3 3 2 3" xfId="391" xr:uid="{00000000-0005-0000-0000-0000EC010000}"/>
    <cellStyle name="Standard 3 3 3 2 3 2" xfId="666" xr:uid="{00000000-0005-0000-0000-0000ED010000}"/>
    <cellStyle name="Standard 3 3 3 2 3 2 2" xfId="1216" xr:uid="{00000000-0005-0000-0000-0000EE010000}"/>
    <cellStyle name="Standard 3 3 3 2 3 3" xfId="941" xr:uid="{00000000-0005-0000-0000-0000EF010000}"/>
    <cellStyle name="Standard 3 3 3 2 4" xfId="528" xr:uid="{00000000-0005-0000-0000-0000F0010000}"/>
    <cellStyle name="Standard 3 3 3 2 4 2" xfId="1078" xr:uid="{00000000-0005-0000-0000-0000F1010000}"/>
    <cellStyle name="Standard 3 3 3 2 5" xfId="803" xr:uid="{00000000-0005-0000-0000-0000F2010000}"/>
    <cellStyle name="Standard 3 3 3 2 6" xfId="251" xr:uid="{00000000-0005-0000-0000-0000F3010000}"/>
    <cellStyle name="Standard 3 3 3 3" xfId="106" xr:uid="{00000000-0005-0000-0000-0000F4010000}"/>
    <cellStyle name="Standard 3 3 3 3 2" xfId="168" xr:uid="{00000000-0005-0000-0000-0000F5010000}"/>
    <cellStyle name="Standard 3 3 3 3 2 2" xfId="467" xr:uid="{00000000-0005-0000-0000-0000F6010000}"/>
    <cellStyle name="Standard 3 3 3 3 2 2 2" xfId="742" xr:uid="{00000000-0005-0000-0000-0000F7010000}"/>
    <cellStyle name="Standard 3 3 3 3 2 2 2 2" xfId="1292" xr:uid="{00000000-0005-0000-0000-0000F8010000}"/>
    <cellStyle name="Standard 3 3 3 3 2 2 3" xfId="1017" xr:uid="{00000000-0005-0000-0000-0000F9010000}"/>
    <cellStyle name="Standard 3 3 3 3 2 3" xfId="604" xr:uid="{00000000-0005-0000-0000-0000FA010000}"/>
    <cellStyle name="Standard 3 3 3 3 2 3 2" xfId="1154" xr:uid="{00000000-0005-0000-0000-0000FB010000}"/>
    <cellStyle name="Standard 3 3 3 3 2 4" xfId="879" xr:uid="{00000000-0005-0000-0000-0000FC010000}"/>
    <cellStyle name="Standard 3 3 3 3 2 5" xfId="327" xr:uid="{00000000-0005-0000-0000-0000FD010000}"/>
    <cellStyle name="Standard 3 3 3 3 3" xfId="409" xr:uid="{00000000-0005-0000-0000-0000FE010000}"/>
    <cellStyle name="Standard 3 3 3 3 3 2" xfId="684" xr:uid="{00000000-0005-0000-0000-0000FF010000}"/>
    <cellStyle name="Standard 3 3 3 3 3 2 2" xfId="1234" xr:uid="{00000000-0005-0000-0000-000000020000}"/>
    <cellStyle name="Standard 3 3 3 3 3 3" xfId="959" xr:uid="{00000000-0005-0000-0000-000001020000}"/>
    <cellStyle name="Standard 3 3 3 3 4" xfId="546" xr:uid="{00000000-0005-0000-0000-000002020000}"/>
    <cellStyle name="Standard 3 3 3 3 4 2" xfId="1096" xr:uid="{00000000-0005-0000-0000-000003020000}"/>
    <cellStyle name="Standard 3 3 3 3 5" xfId="821" xr:uid="{00000000-0005-0000-0000-000004020000}"/>
    <cellStyle name="Standard 3 3 3 3 6" xfId="269" xr:uid="{00000000-0005-0000-0000-000005020000}"/>
    <cellStyle name="Standard 3 3 3 4" xfId="123" xr:uid="{00000000-0005-0000-0000-000006020000}"/>
    <cellStyle name="Standard 3 3 3 4 2" xfId="422" xr:uid="{00000000-0005-0000-0000-000007020000}"/>
    <cellStyle name="Standard 3 3 3 4 2 2" xfId="697" xr:uid="{00000000-0005-0000-0000-000008020000}"/>
    <cellStyle name="Standard 3 3 3 4 2 2 2" xfId="1247" xr:uid="{00000000-0005-0000-0000-000009020000}"/>
    <cellStyle name="Standard 3 3 3 4 2 3" xfId="972" xr:uid="{00000000-0005-0000-0000-00000A020000}"/>
    <cellStyle name="Standard 3 3 3 4 3" xfId="559" xr:uid="{00000000-0005-0000-0000-00000B020000}"/>
    <cellStyle name="Standard 3 3 3 4 3 2" xfId="1109" xr:uid="{00000000-0005-0000-0000-00000C020000}"/>
    <cellStyle name="Standard 3 3 3 4 4" xfId="834" xr:uid="{00000000-0005-0000-0000-00000D020000}"/>
    <cellStyle name="Standard 3 3 3 4 5" xfId="282" xr:uid="{00000000-0005-0000-0000-00000E020000}"/>
    <cellStyle name="Standard 3 3 3 5" xfId="365" xr:uid="{00000000-0005-0000-0000-00000F020000}"/>
    <cellStyle name="Standard 3 3 3 5 2" xfId="640" xr:uid="{00000000-0005-0000-0000-000010020000}"/>
    <cellStyle name="Standard 3 3 3 5 2 2" xfId="1190" xr:uid="{00000000-0005-0000-0000-000011020000}"/>
    <cellStyle name="Standard 3 3 3 5 3" xfId="915" xr:uid="{00000000-0005-0000-0000-000012020000}"/>
    <cellStyle name="Standard 3 3 3 6" xfId="502" xr:uid="{00000000-0005-0000-0000-000013020000}"/>
    <cellStyle name="Standard 3 3 3 6 2" xfId="1052" xr:uid="{00000000-0005-0000-0000-000014020000}"/>
    <cellStyle name="Standard 3 3 3 7" xfId="777" xr:uid="{00000000-0005-0000-0000-000015020000}"/>
    <cellStyle name="Standard 3 3 3 8" xfId="225" xr:uid="{00000000-0005-0000-0000-000016020000}"/>
    <cellStyle name="Standard 3 3 4" xfId="51" xr:uid="{00000000-0005-0000-0000-000017020000}"/>
    <cellStyle name="Standard 3 3 4 2" xfId="81" xr:uid="{00000000-0005-0000-0000-000018020000}"/>
    <cellStyle name="Standard 3 3 4 2 2" xfId="143" xr:uid="{00000000-0005-0000-0000-000019020000}"/>
    <cellStyle name="Standard 3 3 4 2 2 2" xfId="442" xr:uid="{00000000-0005-0000-0000-00001A020000}"/>
    <cellStyle name="Standard 3 3 4 2 2 2 2" xfId="717" xr:uid="{00000000-0005-0000-0000-00001B020000}"/>
    <cellStyle name="Standard 3 3 4 2 2 2 2 2" xfId="1267" xr:uid="{00000000-0005-0000-0000-00001C020000}"/>
    <cellStyle name="Standard 3 3 4 2 2 2 3" xfId="992" xr:uid="{00000000-0005-0000-0000-00001D020000}"/>
    <cellStyle name="Standard 3 3 4 2 2 3" xfId="579" xr:uid="{00000000-0005-0000-0000-00001E020000}"/>
    <cellStyle name="Standard 3 3 4 2 2 3 2" xfId="1129" xr:uid="{00000000-0005-0000-0000-00001F020000}"/>
    <cellStyle name="Standard 3 3 4 2 2 4" xfId="854" xr:uid="{00000000-0005-0000-0000-000020020000}"/>
    <cellStyle name="Standard 3 3 4 2 2 5" xfId="302" xr:uid="{00000000-0005-0000-0000-000021020000}"/>
    <cellStyle name="Standard 3 3 4 2 3" xfId="384" xr:uid="{00000000-0005-0000-0000-000022020000}"/>
    <cellStyle name="Standard 3 3 4 2 3 2" xfId="659" xr:uid="{00000000-0005-0000-0000-000023020000}"/>
    <cellStyle name="Standard 3 3 4 2 3 2 2" xfId="1209" xr:uid="{00000000-0005-0000-0000-000024020000}"/>
    <cellStyle name="Standard 3 3 4 2 3 3" xfId="934" xr:uid="{00000000-0005-0000-0000-000025020000}"/>
    <cellStyle name="Standard 3 3 4 2 4" xfId="521" xr:uid="{00000000-0005-0000-0000-000026020000}"/>
    <cellStyle name="Standard 3 3 4 2 4 2" xfId="1071" xr:uid="{00000000-0005-0000-0000-000027020000}"/>
    <cellStyle name="Standard 3 3 4 2 5" xfId="796" xr:uid="{00000000-0005-0000-0000-000028020000}"/>
    <cellStyle name="Standard 3 3 4 2 6" xfId="244" xr:uid="{00000000-0005-0000-0000-000029020000}"/>
    <cellStyle name="Standard 3 3 4 3" xfId="99" xr:uid="{00000000-0005-0000-0000-00002A020000}"/>
    <cellStyle name="Standard 3 3 4 3 2" xfId="161" xr:uid="{00000000-0005-0000-0000-00002B020000}"/>
    <cellStyle name="Standard 3 3 4 3 2 2" xfId="460" xr:uid="{00000000-0005-0000-0000-00002C020000}"/>
    <cellStyle name="Standard 3 3 4 3 2 2 2" xfId="735" xr:uid="{00000000-0005-0000-0000-00002D020000}"/>
    <cellStyle name="Standard 3 3 4 3 2 2 2 2" xfId="1285" xr:uid="{00000000-0005-0000-0000-00002E020000}"/>
    <cellStyle name="Standard 3 3 4 3 2 2 3" xfId="1010" xr:uid="{00000000-0005-0000-0000-00002F020000}"/>
    <cellStyle name="Standard 3 3 4 3 2 3" xfId="597" xr:uid="{00000000-0005-0000-0000-000030020000}"/>
    <cellStyle name="Standard 3 3 4 3 2 3 2" xfId="1147" xr:uid="{00000000-0005-0000-0000-000031020000}"/>
    <cellStyle name="Standard 3 3 4 3 2 4" xfId="872" xr:uid="{00000000-0005-0000-0000-000032020000}"/>
    <cellStyle name="Standard 3 3 4 3 2 5" xfId="320" xr:uid="{00000000-0005-0000-0000-000033020000}"/>
    <cellStyle name="Standard 3 3 4 3 3" xfId="402" xr:uid="{00000000-0005-0000-0000-000034020000}"/>
    <cellStyle name="Standard 3 3 4 3 3 2" xfId="677" xr:uid="{00000000-0005-0000-0000-000035020000}"/>
    <cellStyle name="Standard 3 3 4 3 3 2 2" xfId="1227" xr:uid="{00000000-0005-0000-0000-000036020000}"/>
    <cellStyle name="Standard 3 3 4 3 3 3" xfId="952" xr:uid="{00000000-0005-0000-0000-000037020000}"/>
    <cellStyle name="Standard 3 3 4 3 4" xfId="539" xr:uid="{00000000-0005-0000-0000-000038020000}"/>
    <cellStyle name="Standard 3 3 4 3 4 2" xfId="1089" xr:uid="{00000000-0005-0000-0000-000039020000}"/>
    <cellStyle name="Standard 3 3 4 3 5" xfId="814" xr:uid="{00000000-0005-0000-0000-00003A020000}"/>
    <cellStyle name="Standard 3 3 4 3 6" xfId="262" xr:uid="{00000000-0005-0000-0000-00003B020000}"/>
    <cellStyle name="Standard 3 3 4 4" xfId="124" xr:uid="{00000000-0005-0000-0000-00003C020000}"/>
    <cellStyle name="Standard 3 3 4 4 2" xfId="423" xr:uid="{00000000-0005-0000-0000-00003D020000}"/>
    <cellStyle name="Standard 3 3 4 4 2 2" xfId="698" xr:uid="{00000000-0005-0000-0000-00003E020000}"/>
    <cellStyle name="Standard 3 3 4 4 2 2 2" xfId="1248" xr:uid="{00000000-0005-0000-0000-00003F020000}"/>
    <cellStyle name="Standard 3 3 4 4 2 3" xfId="973" xr:uid="{00000000-0005-0000-0000-000040020000}"/>
    <cellStyle name="Standard 3 3 4 4 3" xfId="560" xr:uid="{00000000-0005-0000-0000-000041020000}"/>
    <cellStyle name="Standard 3 3 4 4 3 2" xfId="1110" xr:uid="{00000000-0005-0000-0000-000042020000}"/>
    <cellStyle name="Standard 3 3 4 4 4" xfId="835" xr:uid="{00000000-0005-0000-0000-000043020000}"/>
    <cellStyle name="Standard 3 3 4 4 5" xfId="283" xr:uid="{00000000-0005-0000-0000-000044020000}"/>
    <cellStyle name="Standard 3 3 4 5" xfId="366" xr:uid="{00000000-0005-0000-0000-000045020000}"/>
    <cellStyle name="Standard 3 3 4 5 2" xfId="641" xr:uid="{00000000-0005-0000-0000-000046020000}"/>
    <cellStyle name="Standard 3 3 4 5 2 2" xfId="1191" xr:uid="{00000000-0005-0000-0000-000047020000}"/>
    <cellStyle name="Standard 3 3 4 5 3" xfId="916" xr:uid="{00000000-0005-0000-0000-000048020000}"/>
    <cellStyle name="Standard 3 3 4 6" xfId="503" xr:uid="{00000000-0005-0000-0000-000049020000}"/>
    <cellStyle name="Standard 3 3 4 6 2" xfId="1053" xr:uid="{00000000-0005-0000-0000-00004A020000}"/>
    <cellStyle name="Standard 3 3 4 7" xfId="778" xr:uid="{00000000-0005-0000-0000-00004B020000}"/>
    <cellStyle name="Standard 3 3 4 8" xfId="226" xr:uid="{00000000-0005-0000-0000-00004C020000}"/>
    <cellStyle name="Standard 3 3 5" xfId="76" xr:uid="{00000000-0005-0000-0000-00004D020000}"/>
    <cellStyle name="Standard 3 3 5 2" xfId="138" xr:uid="{00000000-0005-0000-0000-00004E020000}"/>
    <cellStyle name="Standard 3 3 5 2 2" xfId="437" xr:uid="{00000000-0005-0000-0000-00004F020000}"/>
    <cellStyle name="Standard 3 3 5 2 2 2" xfId="712" xr:uid="{00000000-0005-0000-0000-000050020000}"/>
    <cellStyle name="Standard 3 3 5 2 2 2 2" xfId="1262" xr:uid="{00000000-0005-0000-0000-000051020000}"/>
    <cellStyle name="Standard 3 3 5 2 2 3" xfId="987" xr:uid="{00000000-0005-0000-0000-000052020000}"/>
    <cellStyle name="Standard 3 3 5 2 3" xfId="574" xr:uid="{00000000-0005-0000-0000-000053020000}"/>
    <cellStyle name="Standard 3 3 5 2 3 2" xfId="1124" xr:uid="{00000000-0005-0000-0000-000054020000}"/>
    <cellStyle name="Standard 3 3 5 2 4" xfId="849" xr:uid="{00000000-0005-0000-0000-000055020000}"/>
    <cellStyle name="Standard 3 3 5 2 5" xfId="297" xr:uid="{00000000-0005-0000-0000-000056020000}"/>
    <cellStyle name="Standard 3 3 5 3" xfId="379" xr:uid="{00000000-0005-0000-0000-000057020000}"/>
    <cellStyle name="Standard 3 3 5 3 2" xfId="654" xr:uid="{00000000-0005-0000-0000-000058020000}"/>
    <cellStyle name="Standard 3 3 5 3 2 2" xfId="1204" xr:uid="{00000000-0005-0000-0000-000059020000}"/>
    <cellStyle name="Standard 3 3 5 3 3" xfId="929" xr:uid="{00000000-0005-0000-0000-00005A020000}"/>
    <cellStyle name="Standard 3 3 5 4" xfId="516" xr:uid="{00000000-0005-0000-0000-00005B020000}"/>
    <cellStyle name="Standard 3 3 5 4 2" xfId="1066" xr:uid="{00000000-0005-0000-0000-00005C020000}"/>
    <cellStyle name="Standard 3 3 5 5" xfId="791" xr:uid="{00000000-0005-0000-0000-00005D020000}"/>
    <cellStyle name="Standard 3 3 5 6" xfId="239" xr:uid="{00000000-0005-0000-0000-00005E020000}"/>
    <cellStyle name="Standard 3 3 6" xfId="94" xr:uid="{00000000-0005-0000-0000-00005F020000}"/>
    <cellStyle name="Standard 3 3 6 2" xfId="156" xr:uid="{00000000-0005-0000-0000-000060020000}"/>
    <cellStyle name="Standard 3 3 6 2 2" xfId="455" xr:uid="{00000000-0005-0000-0000-000061020000}"/>
    <cellStyle name="Standard 3 3 6 2 2 2" xfId="730" xr:uid="{00000000-0005-0000-0000-000062020000}"/>
    <cellStyle name="Standard 3 3 6 2 2 2 2" xfId="1280" xr:uid="{00000000-0005-0000-0000-000063020000}"/>
    <cellStyle name="Standard 3 3 6 2 2 3" xfId="1005" xr:uid="{00000000-0005-0000-0000-000064020000}"/>
    <cellStyle name="Standard 3 3 6 2 3" xfId="592" xr:uid="{00000000-0005-0000-0000-000065020000}"/>
    <cellStyle name="Standard 3 3 6 2 3 2" xfId="1142" xr:uid="{00000000-0005-0000-0000-000066020000}"/>
    <cellStyle name="Standard 3 3 6 2 4" xfId="867" xr:uid="{00000000-0005-0000-0000-000067020000}"/>
    <cellStyle name="Standard 3 3 6 2 5" xfId="315" xr:uid="{00000000-0005-0000-0000-000068020000}"/>
    <cellStyle name="Standard 3 3 6 3" xfId="397" xr:uid="{00000000-0005-0000-0000-000069020000}"/>
    <cellStyle name="Standard 3 3 6 3 2" xfId="672" xr:uid="{00000000-0005-0000-0000-00006A020000}"/>
    <cellStyle name="Standard 3 3 6 3 2 2" xfId="1222" xr:uid="{00000000-0005-0000-0000-00006B020000}"/>
    <cellStyle name="Standard 3 3 6 3 3" xfId="947" xr:uid="{00000000-0005-0000-0000-00006C020000}"/>
    <cellStyle name="Standard 3 3 6 4" xfId="534" xr:uid="{00000000-0005-0000-0000-00006D020000}"/>
    <cellStyle name="Standard 3 3 6 4 2" xfId="1084" xr:uid="{00000000-0005-0000-0000-00006E020000}"/>
    <cellStyle name="Standard 3 3 6 5" xfId="809" xr:uid="{00000000-0005-0000-0000-00006F020000}"/>
    <cellStyle name="Standard 3 3 6 6" xfId="257" xr:uid="{00000000-0005-0000-0000-000070020000}"/>
    <cellStyle name="Standard 3 3 7" xfId="112" xr:uid="{00000000-0005-0000-0000-000071020000}"/>
    <cellStyle name="Standard 3 3 8" xfId="121" xr:uid="{00000000-0005-0000-0000-000072020000}"/>
    <cellStyle name="Standard 3 3 8 2" xfId="420" xr:uid="{00000000-0005-0000-0000-000073020000}"/>
    <cellStyle name="Standard 3 3 8 2 2" xfId="695" xr:uid="{00000000-0005-0000-0000-000074020000}"/>
    <cellStyle name="Standard 3 3 8 2 2 2" xfId="1245" xr:uid="{00000000-0005-0000-0000-000075020000}"/>
    <cellStyle name="Standard 3 3 8 2 3" xfId="970" xr:uid="{00000000-0005-0000-0000-000076020000}"/>
    <cellStyle name="Standard 3 3 8 3" xfId="557" xr:uid="{00000000-0005-0000-0000-000077020000}"/>
    <cellStyle name="Standard 3 3 8 3 2" xfId="1107" xr:uid="{00000000-0005-0000-0000-000078020000}"/>
    <cellStyle name="Standard 3 3 8 4" xfId="832" xr:uid="{00000000-0005-0000-0000-000079020000}"/>
    <cellStyle name="Standard 3 3 8 5" xfId="280" xr:uid="{00000000-0005-0000-0000-00007A020000}"/>
    <cellStyle name="Standard 3 3 9" xfId="339" xr:uid="{00000000-0005-0000-0000-00007B020000}"/>
    <cellStyle name="Standard 3 3 9 2" xfId="614" xr:uid="{00000000-0005-0000-0000-00007C020000}"/>
    <cellStyle name="Standard 3 3 9 2 2" xfId="1164" xr:uid="{00000000-0005-0000-0000-00007D020000}"/>
    <cellStyle name="Standard 3 3 9 3" xfId="889" xr:uid="{00000000-0005-0000-0000-00007E020000}"/>
    <cellStyle name="Standard 3 4" xfId="52" xr:uid="{00000000-0005-0000-0000-00007F020000}"/>
    <cellStyle name="Standard 3 4 10" xfId="227" xr:uid="{00000000-0005-0000-0000-000080020000}"/>
    <cellStyle name="Standard 3 4 2" xfId="53" xr:uid="{00000000-0005-0000-0000-000081020000}"/>
    <cellStyle name="Standard 3 4 2 2" xfId="90" xr:uid="{00000000-0005-0000-0000-000082020000}"/>
    <cellStyle name="Standard 3 4 2 2 2" xfId="152" xr:uid="{00000000-0005-0000-0000-000083020000}"/>
    <cellStyle name="Standard 3 4 2 2 2 2" xfId="451" xr:uid="{00000000-0005-0000-0000-000084020000}"/>
    <cellStyle name="Standard 3 4 2 2 2 2 2" xfId="726" xr:uid="{00000000-0005-0000-0000-000085020000}"/>
    <cellStyle name="Standard 3 4 2 2 2 2 2 2" xfId="1276" xr:uid="{00000000-0005-0000-0000-000086020000}"/>
    <cellStyle name="Standard 3 4 2 2 2 2 3" xfId="1001" xr:uid="{00000000-0005-0000-0000-000087020000}"/>
    <cellStyle name="Standard 3 4 2 2 2 3" xfId="588" xr:uid="{00000000-0005-0000-0000-000088020000}"/>
    <cellStyle name="Standard 3 4 2 2 2 3 2" xfId="1138" xr:uid="{00000000-0005-0000-0000-000089020000}"/>
    <cellStyle name="Standard 3 4 2 2 2 4" xfId="863" xr:uid="{00000000-0005-0000-0000-00008A020000}"/>
    <cellStyle name="Standard 3 4 2 2 2 5" xfId="311" xr:uid="{00000000-0005-0000-0000-00008B020000}"/>
    <cellStyle name="Standard 3 4 2 2 3" xfId="393" xr:uid="{00000000-0005-0000-0000-00008C020000}"/>
    <cellStyle name="Standard 3 4 2 2 3 2" xfId="668" xr:uid="{00000000-0005-0000-0000-00008D020000}"/>
    <cellStyle name="Standard 3 4 2 2 3 2 2" xfId="1218" xr:uid="{00000000-0005-0000-0000-00008E020000}"/>
    <cellStyle name="Standard 3 4 2 2 3 3" xfId="943" xr:uid="{00000000-0005-0000-0000-00008F020000}"/>
    <cellStyle name="Standard 3 4 2 2 4" xfId="530" xr:uid="{00000000-0005-0000-0000-000090020000}"/>
    <cellStyle name="Standard 3 4 2 2 4 2" xfId="1080" xr:uid="{00000000-0005-0000-0000-000091020000}"/>
    <cellStyle name="Standard 3 4 2 2 5" xfId="805" xr:uid="{00000000-0005-0000-0000-000092020000}"/>
    <cellStyle name="Standard 3 4 2 2 6" xfId="253" xr:uid="{00000000-0005-0000-0000-000093020000}"/>
    <cellStyle name="Standard 3 4 2 3" xfId="108" xr:uid="{00000000-0005-0000-0000-000094020000}"/>
    <cellStyle name="Standard 3 4 2 3 2" xfId="170" xr:uid="{00000000-0005-0000-0000-000095020000}"/>
    <cellStyle name="Standard 3 4 2 3 2 2" xfId="469" xr:uid="{00000000-0005-0000-0000-000096020000}"/>
    <cellStyle name="Standard 3 4 2 3 2 2 2" xfId="744" xr:uid="{00000000-0005-0000-0000-000097020000}"/>
    <cellStyle name="Standard 3 4 2 3 2 2 2 2" xfId="1294" xr:uid="{00000000-0005-0000-0000-000098020000}"/>
    <cellStyle name="Standard 3 4 2 3 2 2 3" xfId="1019" xr:uid="{00000000-0005-0000-0000-000099020000}"/>
    <cellStyle name="Standard 3 4 2 3 2 3" xfId="606" xr:uid="{00000000-0005-0000-0000-00009A020000}"/>
    <cellStyle name="Standard 3 4 2 3 2 3 2" xfId="1156" xr:uid="{00000000-0005-0000-0000-00009B020000}"/>
    <cellStyle name="Standard 3 4 2 3 2 4" xfId="881" xr:uid="{00000000-0005-0000-0000-00009C020000}"/>
    <cellStyle name="Standard 3 4 2 3 2 5" xfId="329" xr:uid="{00000000-0005-0000-0000-00009D020000}"/>
    <cellStyle name="Standard 3 4 2 3 3" xfId="411" xr:uid="{00000000-0005-0000-0000-00009E020000}"/>
    <cellStyle name="Standard 3 4 2 3 3 2" xfId="686" xr:uid="{00000000-0005-0000-0000-00009F020000}"/>
    <cellStyle name="Standard 3 4 2 3 3 2 2" xfId="1236" xr:uid="{00000000-0005-0000-0000-0000A0020000}"/>
    <cellStyle name="Standard 3 4 2 3 3 3" xfId="961" xr:uid="{00000000-0005-0000-0000-0000A1020000}"/>
    <cellStyle name="Standard 3 4 2 3 4" xfId="548" xr:uid="{00000000-0005-0000-0000-0000A2020000}"/>
    <cellStyle name="Standard 3 4 2 3 4 2" xfId="1098" xr:uid="{00000000-0005-0000-0000-0000A3020000}"/>
    <cellStyle name="Standard 3 4 2 3 5" xfId="823" xr:uid="{00000000-0005-0000-0000-0000A4020000}"/>
    <cellStyle name="Standard 3 4 2 3 6" xfId="271" xr:uid="{00000000-0005-0000-0000-0000A5020000}"/>
    <cellStyle name="Standard 3 4 2 4" xfId="126" xr:uid="{00000000-0005-0000-0000-0000A6020000}"/>
    <cellStyle name="Standard 3 4 2 4 2" xfId="425" xr:uid="{00000000-0005-0000-0000-0000A7020000}"/>
    <cellStyle name="Standard 3 4 2 4 2 2" xfId="700" xr:uid="{00000000-0005-0000-0000-0000A8020000}"/>
    <cellStyle name="Standard 3 4 2 4 2 2 2" xfId="1250" xr:uid="{00000000-0005-0000-0000-0000A9020000}"/>
    <cellStyle name="Standard 3 4 2 4 2 3" xfId="975" xr:uid="{00000000-0005-0000-0000-0000AA020000}"/>
    <cellStyle name="Standard 3 4 2 4 3" xfId="562" xr:uid="{00000000-0005-0000-0000-0000AB020000}"/>
    <cellStyle name="Standard 3 4 2 4 3 2" xfId="1112" xr:uid="{00000000-0005-0000-0000-0000AC020000}"/>
    <cellStyle name="Standard 3 4 2 4 4" xfId="837" xr:uid="{00000000-0005-0000-0000-0000AD020000}"/>
    <cellStyle name="Standard 3 4 2 4 5" xfId="285" xr:uid="{00000000-0005-0000-0000-0000AE020000}"/>
    <cellStyle name="Standard 3 4 2 5" xfId="368" xr:uid="{00000000-0005-0000-0000-0000AF020000}"/>
    <cellStyle name="Standard 3 4 2 5 2" xfId="643" xr:uid="{00000000-0005-0000-0000-0000B0020000}"/>
    <cellStyle name="Standard 3 4 2 5 2 2" xfId="1193" xr:uid="{00000000-0005-0000-0000-0000B1020000}"/>
    <cellStyle name="Standard 3 4 2 5 3" xfId="918" xr:uid="{00000000-0005-0000-0000-0000B2020000}"/>
    <cellStyle name="Standard 3 4 2 6" xfId="505" xr:uid="{00000000-0005-0000-0000-0000B3020000}"/>
    <cellStyle name="Standard 3 4 2 6 2" xfId="1055" xr:uid="{00000000-0005-0000-0000-0000B4020000}"/>
    <cellStyle name="Standard 3 4 2 7" xfId="780" xr:uid="{00000000-0005-0000-0000-0000B5020000}"/>
    <cellStyle name="Standard 3 4 2 8" xfId="228" xr:uid="{00000000-0005-0000-0000-0000B6020000}"/>
    <cellStyle name="Standard 3 4 3" xfId="54" xr:uid="{00000000-0005-0000-0000-0000B7020000}"/>
    <cellStyle name="Standard 3 4 3 2" xfId="83" xr:uid="{00000000-0005-0000-0000-0000B8020000}"/>
    <cellStyle name="Standard 3 4 3 2 2" xfId="145" xr:uid="{00000000-0005-0000-0000-0000B9020000}"/>
    <cellStyle name="Standard 3 4 3 2 2 2" xfId="444" xr:uid="{00000000-0005-0000-0000-0000BA020000}"/>
    <cellStyle name="Standard 3 4 3 2 2 2 2" xfId="719" xr:uid="{00000000-0005-0000-0000-0000BB020000}"/>
    <cellStyle name="Standard 3 4 3 2 2 2 2 2" xfId="1269" xr:uid="{00000000-0005-0000-0000-0000BC020000}"/>
    <cellStyle name="Standard 3 4 3 2 2 2 3" xfId="994" xr:uid="{00000000-0005-0000-0000-0000BD020000}"/>
    <cellStyle name="Standard 3 4 3 2 2 3" xfId="581" xr:uid="{00000000-0005-0000-0000-0000BE020000}"/>
    <cellStyle name="Standard 3 4 3 2 2 3 2" xfId="1131" xr:uid="{00000000-0005-0000-0000-0000BF020000}"/>
    <cellStyle name="Standard 3 4 3 2 2 4" xfId="856" xr:uid="{00000000-0005-0000-0000-0000C0020000}"/>
    <cellStyle name="Standard 3 4 3 2 2 5" xfId="304" xr:uid="{00000000-0005-0000-0000-0000C1020000}"/>
    <cellStyle name="Standard 3 4 3 2 3" xfId="386" xr:uid="{00000000-0005-0000-0000-0000C2020000}"/>
    <cellStyle name="Standard 3 4 3 2 3 2" xfId="661" xr:uid="{00000000-0005-0000-0000-0000C3020000}"/>
    <cellStyle name="Standard 3 4 3 2 3 2 2" xfId="1211" xr:uid="{00000000-0005-0000-0000-0000C4020000}"/>
    <cellStyle name="Standard 3 4 3 2 3 3" xfId="936" xr:uid="{00000000-0005-0000-0000-0000C5020000}"/>
    <cellStyle name="Standard 3 4 3 2 4" xfId="523" xr:uid="{00000000-0005-0000-0000-0000C6020000}"/>
    <cellStyle name="Standard 3 4 3 2 4 2" xfId="1073" xr:uid="{00000000-0005-0000-0000-0000C7020000}"/>
    <cellStyle name="Standard 3 4 3 2 5" xfId="798" xr:uid="{00000000-0005-0000-0000-0000C8020000}"/>
    <cellStyle name="Standard 3 4 3 2 6" xfId="246" xr:uid="{00000000-0005-0000-0000-0000C9020000}"/>
    <cellStyle name="Standard 3 4 3 3" xfId="101" xr:uid="{00000000-0005-0000-0000-0000CA020000}"/>
    <cellStyle name="Standard 3 4 3 3 2" xfId="163" xr:uid="{00000000-0005-0000-0000-0000CB020000}"/>
    <cellStyle name="Standard 3 4 3 3 2 2" xfId="462" xr:uid="{00000000-0005-0000-0000-0000CC020000}"/>
    <cellStyle name="Standard 3 4 3 3 2 2 2" xfId="737" xr:uid="{00000000-0005-0000-0000-0000CD020000}"/>
    <cellStyle name="Standard 3 4 3 3 2 2 2 2" xfId="1287" xr:uid="{00000000-0005-0000-0000-0000CE020000}"/>
    <cellStyle name="Standard 3 4 3 3 2 2 3" xfId="1012" xr:uid="{00000000-0005-0000-0000-0000CF020000}"/>
    <cellStyle name="Standard 3 4 3 3 2 3" xfId="599" xr:uid="{00000000-0005-0000-0000-0000D0020000}"/>
    <cellStyle name="Standard 3 4 3 3 2 3 2" xfId="1149" xr:uid="{00000000-0005-0000-0000-0000D1020000}"/>
    <cellStyle name="Standard 3 4 3 3 2 4" xfId="874" xr:uid="{00000000-0005-0000-0000-0000D2020000}"/>
    <cellStyle name="Standard 3 4 3 3 2 5" xfId="322" xr:uid="{00000000-0005-0000-0000-0000D3020000}"/>
    <cellStyle name="Standard 3 4 3 3 3" xfId="404" xr:uid="{00000000-0005-0000-0000-0000D4020000}"/>
    <cellStyle name="Standard 3 4 3 3 3 2" xfId="679" xr:uid="{00000000-0005-0000-0000-0000D5020000}"/>
    <cellStyle name="Standard 3 4 3 3 3 2 2" xfId="1229" xr:uid="{00000000-0005-0000-0000-0000D6020000}"/>
    <cellStyle name="Standard 3 4 3 3 3 3" xfId="954" xr:uid="{00000000-0005-0000-0000-0000D7020000}"/>
    <cellStyle name="Standard 3 4 3 3 4" xfId="541" xr:uid="{00000000-0005-0000-0000-0000D8020000}"/>
    <cellStyle name="Standard 3 4 3 3 4 2" xfId="1091" xr:uid="{00000000-0005-0000-0000-0000D9020000}"/>
    <cellStyle name="Standard 3 4 3 3 5" xfId="816" xr:uid="{00000000-0005-0000-0000-0000DA020000}"/>
    <cellStyle name="Standard 3 4 3 3 6" xfId="264" xr:uid="{00000000-0005-0000-0000-0000DB020000}"/>
    <cellStyle name="Standard 3 4 3 4" xfId="127" xr:uid="{00000000-0005-0000-0000-0000DC020000}"/>
    <cellStyle name="Standard 3 4 3 4 2" xfId="426" xr:uid="{00000000-0005-0000-0000-0000DD020000}"/>
    <cellStyle name="Standard 3 4 3 4 2 2" xfId="701" xr:uid="{00000000-0005-0000-0000-0000DE020000}"/>
    <cellStyle name="Standard 3 4 3 4 2 2 2" xfId="1251" xr:uid="{00000000-0005-0000-0000-0000DF020000}"/>
    <cellStyle name="Standard 3 4 3 4 2 3" xfId="976" xr:uid="{00000000-0005-0000-0000-0000E0020000}"/>
    <cellStyle name="Standard 3 4 3 4 3" xfId="563" xr:uid="{00000000-0005-0000-0000-0000E1020000}"/>
    <cellStyle name="Standard 3 4 3 4 3 2" xfId="1113" xr:uid="{00000000-0005-0000-0000-0000E2020000}"/>
    <cellStyle name="Standard 3 4 3 4 4" xfId="838" xr:uid="{00000000-0005-0000-0000-0000E3020000}"/>
    <cellStyle name="Standard 3 4 3 4 5" xfId="286" xr:uid="{00000000-0005-0000-0000-0000E4020000}"/>
    <cellStyle name="Standard 3 4 3 5" xfId="369" xr:uid="{00000000-0005-0000-0000-0000E5020000}"/>
    <cellStyle name="Standard 3 4 3 5 2" xfId="644" xr:uid="{00000000-0005-0000-0000-0000E6020000}"/>
    <cellStyle name="Standard 3 4 3 5 2 2" xfId="1194" xr:uid="{00000000-0005-0000-0000-0000E7020000}"/>
    <cellStyle name="Standard 3 4 3 5 3" xfId="919" xr:uid="{00000000-0005-0000-0000-0000E8020000}"/>
    <cellStyle name="Standard 3 4 3 6" xfId="506" xr:uid="{00000000-0005-0000-0000-0000E9020000}"/>
    <cellStyle name="Standard 3 4 3 6 2" xfId="1056" xr:uid="{00000000-0005-0000-0000-0000EA020000}"/>
    <cellStyle name="Standard 3 4 3 7" xfId="781" xr:uid="{00000000-0005-0000-0000-0000EB020000}"/>
    <cellStyle name="Standard 3 4 3 8" xfId="229" xr:uid="{00000000-0005-0000-0000-0000EC020000}"/>
    <cellStyle name="Standard 3 4 4" xfId="78" xr:uid="{00000000-0005-0000-0000-0000ED020000}"/>
    <cellStyle name="Standard 3 4 4 2" xfId="140" xr:uid="{00000000-0005-0000-0000-0000EE020000}"/>
    <cellStyle name="Standard 3 4 4 2 2" xfId="439" xr:uid="{00000000-0005-0000-0000-0000EF020000}"/>
    <cellStyle name="Standard 3 4 4 2 2 2" xfId="714" xr:uid="{00000000-0005-0000-0000-0000F0020000}"/>
    <cellStyle name="Standard 3 4 4 2 2 2 2" xfId="1264" xr:uid="{00000000-0005-0000-0000-0000F1020000}"/>
    <cellStyle name="Standard 3 4 4 2 2 3" xfId="989" xr:uid="{00000000-0005-0000-0000-0000F2020000}"/>
    <cellStyle name="Standard 3 4 4 2 3" xfId="576" xr:uid="{00000000-0005-0000-0000-0000F3020000}"/>
    <cellStyle name="Standard 3 4 4 2 3 2" xfId="1126" xr:uid="{00000000-0005-0000-0000-0000F4020000}"/>
    <cellStyle name="Standard 3 4 4 2 4" xfId="851" xr:uid="{00000000-0005-0000-0000-0000F5020000}"/>
    <cellStyle name="Standard 3 4 4 2 5" xfId="299" xr:uid="{00000000-0005-0000-0000-0000F6020000}"/>
    <cellStyle name="Standard 3 4 4 3" xfId="381" xr:uid="{00000000-0005-0000-0000-0000F7020000}"/>
    <cellStyle name="Standard 3 4 4 3 2" xfId="656" xr:uid="{00000000-0005-0000-0000-0000F8020000}"/>
    <cellStyle name="Standard 3 4 4 3 2 2" xfId="1206" xr:uid="{00000000-0005-0000-0000-0000F9020000}"/>
    <cellStyle name="Standard 3 4 4 3 3" xfId="931" xr:uid="{00000000-0005-0000-0000-0000FA020000}"/>
    <cellStyle name="Standard 3 4 4 4" xfId="518" xr:uid="{00000000-0005-0000-0000-0000FB020000}"/>
    <cellStyle name="Standard 3 4 4 4 2" xfId="1068" xr:uid="{00000000-0005-0000-0000-0000FC020000}"/>
    <cellStyle name="Standard 3 4 4 5" xfId="793" xr:uid="{00000000-0005-0000-0000-0000FD020000}"/>
    <cellStyle name="Standard 3 4 4 6" xfId="241" xr:uid="{00000000-0005-0000-0000-0000FE020000}"/>
    <cellStyle name="Standard 3 4 5" xfId="96" xr:uid="{00000000-0005-0000-0000-0000FF020000}"/>
    <cellStyle name="Standard 3 4 5 2" xfId="158" xr:uid="{00000000-0005-0000-0000-000000030000}"/>
    <cellStyle name="Standard 3 4 5 2 2" xfId="457" xr:uid="{00000000-0005-0000-0000-000001030000}"/>
    <cellStyle name="Standard 3 4 5 2 2 2" xfId="732" xr:uid="{00000000-0005-0000-0000-000002030000}"/>
    <cellStyle name="Standard 3 4 5 2 2 2 2" xfId="1282" xr:uid="{00000000-0005-0000-0000-000003030000}"/>
    <cellStyle name="Standard 3 4 5 2 2 3" xfId="1007" xr:uid="{00000000-0005-0000-0000-000004030000}"/>
    <cellStyle name="Standard 3 4 5 2 3" xfId="594" xr:uid="{00000000-0005-0000-0000-000005030000}"/>
    <cellStyle name="Standard 3 4 5 2 3 2" xfId="1144" xr:uid="{00000000-0005-0000-0000-000006030000}"/>
    <cellStyle name="Standard 3 4 5 2 4" xfId="869" xr:uid="{00000000-0005-0000-0000-000007030000}"/>
    <cellStyle name="Standard 3 4 5 2 5" xfId="317" xr:uid="{00000000-0005-0000-0000-000008030000}"/>
    <cellStyle name="Standard 3 4 5 3" xfId="399" xr:uid="{00000000-0005-0000-0000-000009030000}"/>
    <cellStyle name="Standard 3 4 5 3 2" xfId="674" xr:uid="{00000000-0005-0000-0000-00000A030000}"/>
    <cellStyle name="Standard 3 4 5 3 2 2" xfId="1224" xr:uid="{00000000-0005-0000-0000-00000B030000}"/>
    <cellStyle name="Standard 3 4 5 3 3" xfId="949" xr:uid="{00000000-0005-0000-0000-00000C030000}"/>
    <cellStyle name="Standard 3 4 5 4" xfId="536" xr:uid="{00000000-0005-0000-0000-00000D030000}"/>
    <cellStyle name="Standard 3 4 5 4 2" xfId="1086" xr:uid="{00000000-0005-0000-0000-00000E030000}"/>
    <cellStyle name="Standard 3 4 5 5" xfId="811" xr:uid="{00000000-0005-0000-0000-00000F030000}"/>
    <cellStyle name="Standard 3 4 5 6" xfId="259" xr:uid="{00000000-0005-0000-0000-000010030000}"/>
    <cellStyle name="Standard 3 4 6" xfId="125" xr:uid="{00000000-0005-0000-0000-000011030000}"/>
    <cellStyle name="Standard 3 4 6 2" xfId="424" xr:uid="{00000000-0005-0000-0000-000012030000}"/>
    <cellStyle name="Standard 3 4 6 2 2" xfId="699" xr:uid="{00000000-0005-0000-0000-000013030000}"/>
    <cellStyle name="Standard 3 4 6 2 2 2" xfId="1249" xr:uid="{00000000-0005-0000-0000-000014030000}"/>
    <cellStyle name="Standard 3 4 6 2 3" xfId="974" xr:uid="{00000000-0005-0000-0000-000015030000}"/>
    <cellStyle name="Standard 3 4 6 3" xfId="561" xr:uid="{00000000-0005-0000-0000-000016030000}"/>
    <cellStyle name="Standard 3 4 6 3 2" xfId="1111" xr:uid="{00000000-0005-0000-0000-000017030000}"/>
    <cellStyle name="Standard 3 4 6 4" xfId="836" xr:uid="{00000000-0005-0000-0000-000018030000}"/>
    <cellStyle name="Standard 3 4 6 5" xfId="284" xr:uid="{00000000-0005-0000-0000-000019030000}"/>
    <cellStyle name="Standard 3 4 7" xfId="367" xr:uid="{00000000-0005-0000-0000-00001A030000}"/>
    <cellStyle name="Standard 3 4 7 2" xfId="642" xr:uid="{00000000-0005-0000-0000-00001B030000}"/>
    <cellStyle name="Standard 3 4 7 2 2" xfId="1192" xr:uid="{00000000-0005-0000-0000-00001C030000}"/>
    <cellStyle name="Standard 3 4 7 3" xfId="917" xr:uid="{00000000-0005-0000-0000-00001D030000}"/>
    <cellStyle name="Standard 3 4 8" xfId="504" xr:uid="{00000000-0005-0000-0000-00001E030000}"/>
    <cellStyle name="Standard 3 4 8 2" xfId="1054" xr:uid="{00000000-0005-0000-0000-00001F030000}"/>
    <cellStyle name="Standard 3 4 9" xfId="779" xr:uid="{00000000-0005-0000-0000-000020030000}"/>
    <cellStyle name="Standard 3 5" xfId="55" xr:uid="{00000000-0005-0000-0000-000021030000}"/>
    <cellStyle name="Standard 3 5 2" xfId="86" xr:uid="{00000000-0005-0000-0000-000022030000}"/>
    <cellStyle name="Standard 3 5 2 2" xfId="148" xr:uid="{00000000-0005-0000-0000-000023030000}"/>
    <cellStyle name="Standard 3 5 2 2 2" xfId="447" xr:uid="{00000000-0005-0000-0000-000024030000}"/>
    <cellStyle name="Standard 3 5 2 2 2 2" xfId="722" xr:uid="{00000000-0005-0000-0000-000025030000}"/>
    <cellStyle name="Standard 3 5 2 2 2 2 2" xfId="1272" xr:uid="{00000000-0005-0000-0000-000026030000}"/>
    <cellStyle name="Standard 3 5 2 2 2 3" xfId="997" xr:uid="{00000000-0005-0000-0000-000027030000}"/>
    <cellStyle name="Standard 3 5 2 2 3" xfId="584" xr:uid="{00000000-0005-0000-0000-000028030000}"/>
    <cellStyle name="Standard 3 5 2 2 3 2" xfId="1134" xr:uid="{00000000-0005-0000-0000-000029030000}"/>
    <cellStyle name="Standard 3 5 2 2 4" xfId="859" xr:uid="{00000000-0005-0000-0000-00002A030000}"/>
    <cellStyle name="Standard 3 5 2 2 5" xfId="307" xr:uid="{00000000-0005-0000-0000-00002B030000}"/>
    <cellStyle name="Standard 3 5 2 3" xfId="389" xr:uid="{00000000-0005-0000-0000-00002C030000}"/>
    <cellStyle name="Standard 3 5 2 3 2" xfId="664" xr:uid="{00000000-0005-0000-0000-00002D030000}"/>
    <cellStyle name="Standard 3 5 2 3 2 2" xfId="1214" xr:uid="{00000000-0005-0000-0000-00002E030000}"/>
    <cellStyle name="Standard 3 5 2 3 3" xfId="939" xr:uid="{00000000-0005-0000-0000-00002F030000}"/>
    <cellStyle name="Standard 3 5 2 4" xfId="526" xr:uid="{00000000-0005-0000-0000-000030030000}"/>
    <cellStyle name="Standard 3 5 2 4 2" xfId="1076" xr:uid="{00000000-0005-0000-0000-000031030000}"/>
    <cellStyle name="Standard 3 5 2 5" xfId="801" xr:uid="{00000000-0005-0000-0000-000032030000}"/>
    <cellStyle name="Standard 3 5 2 6" xfId="249" xr:uid="{00000000-0005-0000-0000-000033030000}"/>
    <cellStyle name="Standard 3 5 3" xfId="104" xr:uid="{00000000-0005-0000-0000-000034030000}"/>
    <cellStyle name="Standard 3 5 3 2" xfId="166" xr:uid="{00000000-0005-0000-0000-000035030000}"/>
    <cellStyle name="Standard 3 5 3 2 2" xfId="465" xr:uid="{00000000-0005-0000-0000-000036030000}"/>
    <cellStyle name="Standard 3 5 3 2 2 2" xfId="740" xr:uid="{00000000-0005-0000-0000-000037030000}"/>
    <cellStyle name="Standard 3 5 3 2 2 2 2" xfId="1290" xr:uid="{00000000-0005-0000-0000-000038030000}"/>
    <cellStyle name="Standard 3 5 3 2 2 3" xfId="1015" xr:uid="{00000000-0005-0000-0000-000039030000}"/>
    <cellStyle name="Standard 3 5 3 2 3" xfId="602" xr:uid="{00000000-0005-0000-0000-00003A030000}"/>
    <cellStyle name="Standard 3 5 3 2 3 2" xfId="1152" xr:uid="{00000000-0005-0000-0000-00003B030000}"/>
    <cellStyle name="Standard 3 5 3 2 4" xfId="877" xr:uid="{00000000-0005-0000-0000-00003C030000}"/>
    <cellStyle name="Standard 3 5 3 2 5" xfId="325" xr:uid="{00000000-0005-0000-0000-00003D030000}"/>
    <cellStyle name="Standard 3 5 3 3" xfId="407" xr:uid="{00000000-0005-0000-0000-00003E030000}"/>
    <cellStyle name="Standard 3 5 3 3 2" xfId="682" xr:uid="{00000000-0005-0000-0000-00003F030000}"/>
    <cellStyle name="Standard 3 5 3 3 2 2" xfId="1232" xr:uid="{00000000-0005-0000-0000-000040030000}"/>
    <cellStyle name="Standard 3 5 3 3 3" xfId="957" xr:uid="{00000000-0005-0000-0000-000041030000}"/>
    <cellStyle name="Standard 3 5 3 4" xfId="544" xr:uid="{00000000-0005-0000-0000-000042030000}"/>
    <cellStyle name="Standard 3 5 3 4 2" xfId="1094" xr:uid="{00000000-0005-0000-0000-000043030000}"/>
    <cellStyle name="Standard 3 5 3 5" xfId="819" xr:uid="{00000000-0005-0000-0000-000044030000}"/>
    <cellStyle name="Standard 3 5 3 6" xfId="267" xr:uid="{00000000-0005-0000-0000-000045030000}"/>
    <cellStyle name="Standard 3 5 4" xfId="128" xr:uid="{00000000-0005-0000-0000-000046030000}"/>
    <cellStyle name="Standard 3 5 4 2" xfId="427" xr:uid="{00000000-0005-0000-0000-000047030000}"/>
    <cellStyle name="Standard 3 5 4 2 2" xfId="702" xr:uid="{00000000-0005-0000-0000-000048030000}"/>
    <cellStyle name="Standard 3 5 4 2 2 2" xfId="1252" xr:uid="{00000000-0005-0000-0000-000049030000}"/>
    <cellStyle name="Standard 3 5 4 2 3" xfId="977" xr:uid="{00000000-0005-0000-0000-00004A030000}"/>
    <cellStyle name="Standard 3 5 4 3" xfId="564" xr:uid="{00000000-0005-0000-0000-00004B030000}"/>
    <cellStyle name="Standard 3 5 4 3 2" xfId="1114" xr:uid="{00000000-0005-0000-0000-00004C030000}"/>
    <cellStyle name="Standard 3 5 4 4" xfId="839" xr:uid="{00000000-0005-0000-0000-00004D030000}"/>
    <cellStyle name="Standard 3 5 4 5" xfId="287" xr:uid="{00000000-0005-0000-0000-00004E030000}"/>
    <cellStyle name="Standard 3 5 5" xfId="370" xr:uid="{00000000-0005-0000-0000-00004F030000}"/>
    <cellStyle name="Standard 3 5 5 2" xfId="645" xr:uid="{00000000-0005-0000-0000-000050030000}"/>
    <cellStyle name="Standard 3 5 5 2 2" xfId="1195" xr:uid="{00000000-0005-0000-0000-000051030000}"/>
    <cellStyle name="Standard 3 5 5 3" xfId="920" xr:uid="{00000000-0005-0000-0000-000052030000}"/>
    <cellStyle name="Standard 3 5 6" xfId="507" xr:uid="{00000000-0005-0000-0000-000053030000}"/>
    <cellStyle name="Standard 3 5 6 2" xfId="1057" xr:uid="{00000000-0005-0000-0000-000054030000}"/>
    <cellStyle name="Standard 3 5 7" xfId="782" xr:uid="{00000000-0005-0000-0000-000055030000}"/>
    <cellStyle name="Standard 3 5 8" xfId="230" xr:uid="{00000000-0005-0000-0000-000056030000}"/>
    <cellStyle name="Standard 3 6" xfId="56" xr:uid="{00000000-0005-0000-0000-000057030000}"/>
    <cellStyle name="Standard 3 6 2" xfId="79" xr:uid="{00000000-0005-0000-0000-000058030000}"/>
    <cellStyle name="Standard 3 6 2 2" xfId="141" xr:uid="{00000000-0005-0000-0000-000059030000}"/>
    <cellStyle name="Standard 3 6 2 2 2" xfId="440" xr:uid="{00000000-0005-0000-0000-00005A030000}"/>
    <cellStyle name="Standard 3 6 2 2 2 2" xfId="715" xr:uid="{00000000-0005-0000-0000-00005B030000}"/>
    <cellStyle name="Standard 3 6 2 2 2 2 2" xfId="1265" xr:uid="{00000000-0005-0000-0000-00005C030000}"/>
    <cellStyle name="Standard 3 6 2 2 2 3" xfId="990" xr:uid="{00000000-0005-0000-0000-00005D030000}"/>
    <cellStyle name="Standard 3 6 2 2 3" xfId="577" xr:uid="{00000000-0005-0000-0000-00005E030000}"/>
    <cellStyle name="Standard 3 6 2 2 3 2" xfId="1127" xr:uid="{00000000-0005-0000-0000-00005F030000}"/>
    <cellStyle name="Standard 3 6 2 2 4" xfId="852" xr:uid="{00000000-0005-0000-0000-000060030000}"/>
    <cellStyle name="Standard 3 6 2 2 5" xfId="300" xr:uid="{00000000-0005-0000-0000-000061030000}"/>
    <cellStyle name="Standard 3 6 2 3" xfId="382" xr:uid="{00000000-0005-0000-0000-000062030000}"/>
    <cellStyle name="Standard 3 6 2 3 2" xfId="657" xr:uid="{00000000-0005-0000-0000-000063030000}"/>
    <cellStyle name="Standard 3 6 2 3 2 2" xfId="1207" xr:uid="{00000000-0005-0000-0000-000064030000}"/>
    <cellStyle name="Standard 3 6 2 3 3" xfId="932" xr:uid="{00000000-0005-0000-0000-000065030000}"/>
    <cellStyle name="Standard 3 6 2 4" xfId="519" xr:uid="{00000000-0005-0000-0000-000066030000}"/>
    <cellStyle name="Standard 3 6 2 4 2" xfId="1069" xr:uid="{00000000-0005-0000-0000-000067030000}"/>
    <cellStyle name="Standard 3 6 2 5" xfId="794" xr:uid="{00000000-0005-0000-0000-000068030000}"/>
    <cellStyle name="Standard 3 6 2 6" xfId="242" xr:uid="{00000000-0005-0000-0000-000069030000}"/>
    <cellStyle name="Standard 3 6 3" xfId="97" xr:uid="{00000000-0005-0000-0000-00006A030000}"/>
    <cellStyle name="Standard 3 6 3 2" xfId="159" xr:uid="{00000000-0005-0000-0000-00006B030000}"/>
    <cellStyle name="Standard 3 6 3 2 2" xfId="458" xr:uid="{00000000-0005-0000-0000-00006C030000}"/>
    <cellStyle name="Standard 3 6 3 2 2 2" xfId="733" xr:uid="{00000000-0005-0000-0000-00006D030000}"/>
    <cellStyle name="Standard 3 6 3 2 2 2 2" xfId="1283" xr:uid="{00000000-0005-0000-0000-00006E030000}"/>
    <cellStyle name="Standard 3 6 3 2 2 3" xfId="1008" xr:uid="{00000000-0005-0000-0000-00006F030000}"/>
    <cellStyle name="Standard 3 6 3 2 3" xfId="595" xr:uid="{00000000-0005-0000-0000-000070030000}"/>
    <cellStyle name="Standard 3 6 3 2 3 2" xfId="1145" xr:uid="{00000000-0005-0000-0000-000071030000}"/>
    <cellStyle name="Standard 3 6 3 2 4" xfId="870" xr:uid="{00000000-0005-0000-0000-000072030000}"/>
    <cellStyle name="Standard 3 6 3 2 5" xfId="318" xr:uid="{00000000-0005-0000-0000-000073030000}"/>
    <cellStyle name="Standard 3 6 3 3" xfId="400" xr:uid="{00000000-0005-0000-0000-000074030000}"/>
    <cellStyle name="Standard 3 6 3 3 2" xfId="675" xr:uid="{00000000-0005-0000-0000-000075030000}"/>
    <cellStyle name="Standard 3 6 3 3 2 2" xfId="1225" xr:uid="{00000000-0005-0000-0000-000076030000}"/>
    <cellStyle name="Standard 3 6 3 3 3" xfId="950" xr:uid="{00000000-0005-0000-0000-000077030000}"/>
    <cellStyle name="Standard 3 6 3 4" xfId="537" xr:uid="{00000000-0005-0000-0000-000078030000}"/>
    <cellStyle name="Standard 3 6 3 4 2" xfId="1087" xr:uid="{00000000-0005-0000-0000-000079030000}"/>
    <cellStyle name="Standard 3 6 3 5" xfId="812" xr:uid="{00000000-0005-0000-0000-00007A030000}"/>
    <cellStyle name="Standard 3 6 3 6" xfId="260" xr:uid="{00000000-0005-0000-0000-00007B030000}"/>
    <cellStyle name="Standard 3 6 4" xfId="129" xr:uid="{00000000-0005-0000-0000-00007C030000}"/>
    <cellStyle name="Standard 3 6 4 2" xfId="428" xr:uid="{00000000-0005-0000-0000-00007D030000}"/>
    <cellStyle name="Standard 3 6 4 2 2" xfId="703" xr:uid="{00000000-0005-0000-0000-00007E030000}"/>
    <cellStyle name="Standard 3 6 4 2 2 2" xfId="1253" xr:uid="{00000000-0005-0000-0000-00007F030000}"/>
    <cellStyle name="Standard 3 6 4 2 3" xfId="978" xr:uid="{00000000-0005-0000-0000-000080030000}"/>
    <cellStyle name="Standard 3 6 4 3" xfId="565" xr:uid="{00000000-0005-0000-0000-000081030000}"/>
    <cellStyle name="Standard 3 6 4 3 2" xfId="1115" xr:uid="{00000000-0005-0000-0000-000082030000}"/>
    <cellStyle name="Standard 3 6 4 4" xfId="840" xr:uid="{00000000-0005-0000-0000-000083030000}"/>
    <cellStyle name="Standard 3 6 4 5" xfId="288" xr:uid="{00000000-0005-0000-0000-000084030000}"/>
    <cellStyle name="Standard 3 6 5" xfId="371" xr:uid="{00000000-0005-0000-0000-000085030000}"/>
    <cellStyle name="Standard 3 6 5 2" xfId="646" xr:uid="{00000000-0005-0000-0000-000086030000}"/>
    <cellStyle name="Standard 3 6 5 2 2" xfId="1196" xr:uid="{00000000-0005-0000-0000-000087030000}"/>
    <cellStyle name="Standard 3 6 5 3" xfId="921" xr:uid="{00000000-0005-0000-0000-000088030000}"/>
    <cellStyle name="Standard 3 6 6" xfId="508" xr:uid="{00000000-0005-0000-0000-000089030000}"/>
    <cellStyle name="Standard 3 6 6 2" xfId="1058" xr:uid="{00000000-0005-0000-0000-00008A030000}"/>
    <cellStyle name="Standard 3 6 7" xfId="783" xr:uid="{00000000-0005-0000-0000-00008B030000}"/>
    <cellStyle name="Standard 3 6 8" xfId="231" xr:uid="{00000000-0005-0000-0000-00008C030000}"/>
    <cellStyle name="Standard 3 7" xfId="57" xr:uid="{00000000-0005-0000-0000-00008D030000}"/>
    <cellStyle name="Standard 3 7 2" xfId="111" xr:uid="{00000000-0005-0000-0000-00008E030000}"/>
    <cellStyle name="Standard 3 7 2 2" xfId="173" xr:uid="{00000000-0005-0000-0000-00008F030000}"/>
    <cellStyle name="Standard 3 7 2 2 2" xfId="472" xr:uid="{00000000-0005-0000-0000-000090030000}"/>
    <cellStyle name="Standard 3 7 2 2 2 2" xfId="747" xr:uid="{00000000-0005-0000-0000-000091030000}"/>
    <cellStyle name="Standard 3 7 2 2 2 2 2" xfId="1297" xr:uid="{00000000-0005-0000-0000-000092030000}"/>
    <cellStyle name="Standard 3 7 2 2 2 3" xfId="1022" xr:uid="{00000000-0005-0000-0000-000093030000}"/>
    <cellStyle name="Standard 3 7 2 2 3" xfId="609" xr:uid="{00000000-0005-0000-0000-000094030000}"/>
    <cellStyle name="Standard 3 7 2 2 3 2" xfId="1159" xr:uid="{00000000-0005-0000-0000-000095030000}"/>
    <cellStyle name="Standard 3 7 2 2 4" xfId="884" xr:uid="{00000000-0005-0000-0000-000096030000}"/>
    <cellStyle name="Standard 3 7 2 2 5" xfId="332" xr:uid="{00000000-0005-0000-0000-000097030000}"/>
    <cellStyle name="Standard 3 7 2 3" xfId="413" xr:uid="{00000000-0005-0000-0000-000098030000}"/>
    <cellStyle name="Standard 3 7 2 3 2" xfId="688" xr:uid="{00000000-0005-0000-0000-000099030000}"/>
    <cellStyle name="Standard 3 7 2 3 2 2" xfId="1238" xr:uid="{00000000-0005-0000-0000-00009A030000}"/>
    <cellStyle name="Standard 3 7 2 3 3" xfId="963" xr:uid="{00000000-0005-0000-0000-00009B030000}"/>
    <cellStyle name="Standard 3 7 2 4" xfId="550" xr:uid="{00000000-0005-0000-0000-00009C030000}"/>
    <cellStyle name="Standard 3 7 2 4 2" xfId="1100" xr:uid="{00000000-0005-0000-0000-00009D030000}"/>
    <cellStyle name="Standard 3 7 2 5" xfId="825" xr:uid="{00000000-0005-0000-0000-00009E030000}"/>
    <cellStyle name="Standard 3 7 2 6" xfId="273" xr:uid="{00000000-0005-0000-0000-00009F030000}"/>
    <cellStyle name="Standard 3 7 3" xfId="130" xr:uid="{00000000-0005-0000-0000-0000A0030000}"/>
    <cellStyle name="Standard 3 7 3 2" xfId="429" xr:uid="{00000000-0005-0000-0000-0000A1030000}"/>
    <cellStyle name="Standard 3 7 3 2 2" xfId="704" xr:uid="{00000000-0005-0000-0000-0000A2030000}"/>
    <cellStyle name="Standard 3 7 3 2 2 2" xfId="1254" xr:uid="{00000000-0005-0000-0000-0000A3030000}"/>
    <cellStyle name="Standard 3 7 3 2 3" xfId="979" xr:uid="{00000000-0005-0000-0000-0000A4030000}"/>
    <cellStyle name="Standard 3 7 3 3" xfId="566" xr:uid="{00000000-0005-0000-0000-0000A5030000}"/>
    <cellStyle name="Standard 3 7 3 3 2" xfId="1116" xr:uid="{00000000-0005-0000-0000-0000A6030000}"/>
    <cellStyle name="Standard 3 7 3 4" xfId="841" xr:uid="{00000000-0005-0000-0000-0000A7030000}"/>
    <cellStyle name="Standard 3 7 3 5" xfId="289" xr:uid="{00000000-0005-0000-0000-0000A8030000}"/>
    <cellStyle name="Standard 3 7 4" xfId="372" xr:uid="{00000000-0005-0000-0000-0000A9030000}"/>
    <cellStyle name="Standard 3 7 4 2" xfId="647" xr:uid="{00000000-0005-0000-0000-0000AA030000}"/>
    <cellStyle name="Standard 3 7 4 2 2" xfId="1197" xr:uid="{00000000-0005-0000-0000-0000AB030000}"/>
    <cellStyle name="Standard 3 7 4 3" xfId="922" xr:uid="{00000000-0005-0000-0000-0000AC030000}"/>
    <cellStyle name="Standard 3 7 5" xfId="509" xr:uid="{00000000-0005-0000-0000-0000AD030000}"/>
    <cellStyle name="Standard 3 7 5 2" xfId="1059" xr:uid="{00000000-0005-0000-0000-0000AE030000}"/>
    <cellStyle name="Standard 3 7 6" xfId="784" xr:uid="{00000000-0005-0000-0000-0000AF030000}"/>
    <cellStyle name="Standard 3 7 7" xfId="232" xr:uid="{00000000-0005-0000-0000-0000B0030000}"/>
    <cellStyle name="Standard 3 8" xfId="74" xr:uid="{00000000-0005-0000-0000-0000B1030000}"/>
    <cellStyle name="Standard 3 8 2" xfId="136" xr:uid="{00000000-0005-0000-0000-0000B2030000}"/>
    <cellStyle name="Standard 3 8 2 2" xfId="435" xr:uid="{00000000-0005-0000-0000-0000B3030000}"/>
    <cellStyle name="Standard 3 8 2 2 2" xfId="710" xr:uid="{00000000-0005-0000-0000-0000B4030000}"/>
    <cellStyle name="Standard 3 8 2 2 2 2" xfId="1260" xr:uid="{00000000-0005-0000-0000-0000B5030000}"/>
    <cellStyle name="Standard 3 8 2 2 3" xfId="985" xr:uid="{00000000-0005-0000-0000-0000B6030000}"/>
    <cellStyle name="Standard 3 8 2 3" xfId="572" xr:uid="{00000000-0005-0000-0000-0000B7030000}"/>
    <cellStyle name="Standard 3 8 2 3 2" xfId="1122" xr:uid="{00000000-0005-0000-0000-0000B8030000}"/>
    <cellStyle name="Standard 3 8 2 4" xfId="847" xr:uid="{00000000-0005-0000-0000-0000B9030000}"/>
    <cellStyle name="Standard 3 8 2 5" xfId="295" xr:uid="{00000000-0005-0000-0000-0000BA030000}"/>
    <cellStyle name="Standard 3 8 3" xfId="377" xr:uid="{00000000-0005-0000-0000-0000BB030000}"/>
    <cellStyle name="Standard 3 8 3 2" xfId="652" xr:uid="{00000000-0005-0000-0000-0000BC030000}"/>
    <cellStyle name="Standard 3 8 3 2 2" xfId="1202" xr:uid="{00000000-0005-0000-0000-0000BD030000}"/>
    <cellStyle name="Standard 3 8 3 3" xfId="927" xr:uid="{00000000-0005-0000-0000-0000BE030000}"/>
    <cellStyle name="Standard 3 8 4" xfId="514" xr:uid="{00000000-0005-0000-0000-0000BF030000}"/>
    <cellStyle name="Standard 3 8 4 2" xfId="1064" xr:uid="{00000000-0005-0000-0000-0000C0030000}"/>
    <cellStyle name="Standard 3 8 5" xfId="789" xr:uid="{00000000-0005-0000-0000-0000C1030000}"/>
    <cellStyle name="Standard 3 8 6" xfId="237" xr:uid="{00000000-0005-0000-0000-0000C2030000}"/>
    <cellStyle name="Standard 3 9" xfId="92" xr:uid="{00000000-0005-0000-0000-0000C3030000}"/>
    <cellStyle name="Standard 3 9 2" xfId="154" xr:uid="{00000000-0005-0000-0000-0000C4030000}"/>
    <cellStyle name="Standard 3 9 2 2" xfId="453" xr:uid="{00000000-0005-0000-0000-0000C5030000}"/>
    <cellStyle name="Standard 3 9 2 2 2" xfId="728" xr:uid="{00000000-0005-0000-0000-0000C6030000}"/>
    <cellStyle name="Standard 3 9 2 2 2 2" xfId="1278" xr:uid="{00000000-0005-0000-0000-0000C7030000}"/>
    <cellStyle name="Standard 3 9 2 2 3" xfId="1003" xr:uid="{00000000-0005-0000-0000-0000C8030000}"/>
    <cellStyle name="Standard 3 9 2 3" xfId="590" xr:uid="{00000000-0005-0000-0000-0000C9030000}"/>
    <cellStyle name="Standard 3 9 2 3 2" xfId="1140" xr:uid="{00000000-0005-0000-0000-0000CA030000}"/>
    <cellStyle name="Standard 3 9 2 4" xfId="865" xr:uid="{00000000-0005-0000-0000-0000CB030000}"/>
    <cellStyle name="Standard 3 9 2 5" xfId="313" xr:uid="{00000000-0005-0000-0000-0000CC030000}"/>
    <cellStyle name="Standard 3 9 3" xfId="395" xr:uid="{00000000-0005-0000-0000-0000CD030000}"/>
    <cellStyle name="Standard 3 9 3 2" xfId="670" xr:uid="{00000000-0005-0000-0000-0000CE030000}"/>
    <cellStyle name="Standard 3 9 3 2 2" xfId="1220" xr:uid="{00000000-0005-0000-0000-0000CF030000}"/>
    <cellStyle name="Standard 3 9 3 3" xfId="945" xr:uid="{00000000-0005-0000-0000-0000D0030000}"/>
    <cellStyle name="Standard 3 9 4" xfId="532" xr:uid="{00000000-0005-0000-0000-0000D1030000}"/>
    <cellStyle name="Standard 3 9 4 2" xfId="1082" xr:uid="{00000000-0005-0000-0000-0000D2030000}"/>
    <cellStyle name="Standard 3 9 5" xfId="807" xr:uid="{00000000-0005-0000-0000-0000D3030000}"/>
    <cellStyle name="Standard 3 9 6" xfId="255" xr:uid="{00000000-0005-0000-0000-0000D4030000}"/>
    <cellStyle name="Standard 4" xfId="23" xr:uid="{00000000-0005-0000-0000-0000D5030000}"/>
    <cellStyle name="Standard 4 10" xfId="474" xr:uid="{00000000-0005-0000-0000-0000D6030000}"/>
    <cellStyle name="Standard 4 10 2" xfId="1024" xr:uid="{00000000-0005-0000-0000-0000D7030000}"/>
    <cellStyle name="Standard 4 11" xfId="749" xr:uid="{00000000-0005-0000-0000-0000D8030000}"/>
    <cellStyle name="Standard 4 12" xfId="177" xr:uid="{00000000-0005-0000-0000-0000D9030000}"/>
    <cellStyle name="Standard 4 2" xfId="58" xr:uid="{00000000-0005-0000-0000-0000DA030000}"/>
    <cellStyle name="Standard 4 2 2" xfId="72" xr:uid="{00000000-0005-0000-0000-0000DB030000}"/>
    <cellStyle name="Standard 4 2 2 2" xfId="134" xr:uid="{00000000-0005-0000-0000-0000DC030000}"/>
    <cellStyle name="Standard 4 2 2 2 2" xfId="433" xr:uid="{00000000-0005-0000-0000-0000DD030000}"/>
    <cellStyle name="Standard 4 2 2 2 2 2" xfId="708" xr:uid="{00000000-0005-0000-0000-0000DE030000}"/>
    <cellStyle name="Standard 4 2 2 2 2 2 2" xfId="1258" xr:uid="{00000000-0005-0000-0000-0000DF030000}"/>
    <cellStyle name="Standard 4 2 2 2 2 3" xfId="983" xr:uid="{00000000-0005-0000-0000-0000E0030000}"/>
    <cellStyle name="Standard 4 2 2 2 3" xfId="570" xr:uid="{00000000-0005-0000-0000-0000E1030000}"/>
    <cellStyle name="Standard 4 2 2 2 3 2" xfId="1120" xr:uid="{00000000-0005-0000-0000-0000E2030000}"/>
    <cellStyle name="Standard 4 2 2 2 4" xfId="845" xr:uid="{00000000-0005-0000-0000-0000E3030000}"/>
    <cellStyle name="Standard 4 2 2 2 5" xfId="293" xr:uid="{00000000-0005-0000-0000-0000E4030000}"/>
    <cellStyle name="Standard 4 2 2 3" xfId="375" xr:uid="{00000000-0005-0000-0000-0000E5030000}"/>
    <cellStyle name="Standard 4 2 2 3 2" xfId="650" xr:uid="{00000000-0005-0000-0000-0000E6030000}"/>
    <cellStyle name="Standard 4 2 2 3 2 2" xfId="1200" xr:uid="{00000000-0005-0000-0000-0000E7030000}"/>
    <cellStyle name="Standard 4 2 2 3 3" xfId="925" xr:uid="{00000000-0005-0000-0000-0000E8030000}"/>
    <cellStyle name="Standard 4 2 2 4" xfId="512" xr:uid="{00000000-0005-0000-0000-0000E9030000}"/>
    <cellStyle name="Standard 4 2 2 4 2" xfId="1062" xr:uid="{00000000-0005-0000-0000-0000EA030000}"/>
    <cellStyle name="Standard 4 2 2 5" xfId="787" xr:uid="{00000000-0005-0000-0000-0000EB030000}"/>
    <cellStyle name="Standard 4 2 2 6" xfId="235" xr:uid="{00000000-0005-0000-0000-0000EC030000}"/>
    <cellStyle name="Standard 4 2 3" xfId="84" xr:uid="{00000000-0005-0000-0000-0000ED030000}"/>
    <cellStyle name="Standard 4 2 3 2" xfId="146" xr:uid="{00000000-0005-0000-0000-0000EE030000}"/>
    <cellStyle name="Standard 4 2 3 2 2" xfId="445" xr:uid="{00000000-0005-0000-0000-0000EF030000}"/>
    <cellStyle name="Standard 4 2 3 2 2 2" xfId="720" xr:uid="{00000000-0005-0000-0000-0000F0030000}"/>
    <cellStyle name="Standard 4 2 3 2 2 2 2" xfId="1270" xr:uid="{00000000-0005-0000-0000-0000F1030000}"/>
    <cellStyle name="Standard 4 2 3 2 2 3" xfId="995" xr:uid="{00000000-0005-0000-0000-0000F2030000}"/>
    <cellStyle name="Standard 4 2 3 2 3" xfId="582" xr:uid="{00000000-0005-0000-0000-0000F3030000}"/>
    <cellStyle name="Standard 4 2 3 2 3 2" xfId="1132" xr:uid="{00000000-0005-0000-0000-0000F4030000}"/>
    <cellStyle name="Standard 4 2 3 2 4" xfId="857" xr:uid="{00000000-0005-0000-0000-0000F5030000}"/>
    <cellStyle name="Standard 4 2 3 2 5" xfId="305" xr:uid="{00000000-0005-0000-0000-0000F6030000}"/>
    <cellStyle name="Standard 4 2 3 3" xfId="387" xr:uid="{00000000-0005-0000-0000-0000F7030000}"/>
    <cellStyle name="Standard 4 2 3 3 2" xfId="662" xr:uid="{00000000-0005-0000-0000-0000F8030000}"/>
    <cellStyle name="Standard 4 2 3 3 2 2" xfId="1212" xr:uid="{00000000-0005-0000-0000-0000F9030000}"/>
    <cellStyle name="Standard 4 2 3 3 3" xfId="937" xr:uid="{00000000-0005-0000-0000-0000FA030000}"/>
    <cellStyle name="Standard 4 2 3 4" xfId="524" xr:uid="{00000000-0005-0000-0000-0000FB030000}"/>
    <cellStyle name="Standard 4 2 3 4 2" xfId="1074" xr:uid="{00000000-0005-0000-0000-0000FC030000}"/>
    <cellStyle name="Standard 4 2 3 5" xfId="799" xr:uid="{00000000-0005-0000-0000-0000FD030000}"/>
    <cellStyle name="Standard 4 2 3 6" xfId="247" xr:uid="{00000000-0005-0000-0000-0000FE030000}"/>
    <cellStyle name="Standard 4 2 4" xfId="102" xr:uid="{00000000-0005-0000-0000-0000FF030000}"/>
    <cellStyle name="Standard 4 2 4 2" xfId="164" xr:uid="{00000000-0005-0000-0000-000000040000}"/>
    <cellStyle name="Standard 4 2 4 2 2" xfId="463" xr:uid="{00000000-0005-0000-0000-000001040000}"/>
    <cellStyle name="Standard 4 2 4 2 2 2" xfId="738" xr:uid="{00000000-0005-0000-0000-000002040000}"/>
    <cellStyle name="Standard 4 2 4 2 2 2 2" xfId="1288" xr:uid="{00000000-0005-0000-0000-000003040000}"/>
    <cellStyle name="Standard 4 2 4 2 2 3" xfId="1013" xr:uid="{00000000-0005-0000-0000-000004040000}"/>
    <cellStyle name="Standard 4 2 4 2 3" xfId="600" xr:uid="{00000000-0005-0000-0000-000005040000}"/>
    <cellStyle name="Standard 4 2 4 2 3 2" xfId="1150" xr:uid="{00000000-0005-0000-0000-000006040000}"/>
    <cellStyle name="Standard 4 2 4 2 4" xfId="875" xr:uid="{00000000-0005-0000-0000-000007040000}"/>
    <cellStyle name="Standard 4 2 4 2 5" xfId="323" xr:uid="{00000000-0005-0000-0000-000008040000}"/>
    <cellStyle name="Standard 4 2 4 3" xfId="405" xr:uid="{00000000-0005-0000-0000-000009040000}"/>
    <cellStyle name="Standard 4 2 4 3 2" xfId="680" xr:uid="{00000000-0005-0000-0000-00000A040000}"/>
    <cellStyle name="Standard 4 2 4 3 2 2" xfId="1230" xr:uid="{00000000-0005-0000-0000-00000B040000}"/>
    <cellStyle name="Standard 4 2 4 3 3" xfId="955" xr:uid="{00000000-0005-0000-0000-00000C040000}"/>
    <cellStyle name="Standard 4 2 4 4" xfId="542" xr:uid="{00000000-0005-0000-0000-00000D040000}"/>
    <cellStyle name="Standard 4 2 4 4 2" xfId="1092" xr:uid="{00000000-0005-0000-0000-00000E040000}"/>
    <cellStyle name="Standard 4 2 4 5" xfId="817" xr:uid="{00000000-0005-0000-0000-00000F040000}"/>
    <cellStyle name="Standard 4 2 4 6" xfId="265" xr:uid="{00000000-0005-0000-0000-000010040000}"/>
    <cellStyle name="Standard 4 2 5" xfId="131" xr:uid="{00000000-0005-0000-0000-000011040000}"/>
    <cellStyle name="Standard 4 2 5 2" xfId="430" xr:uid="{00000000-0005-0000-0000-000012040000}"/>
    <cellStyle name="Standard 4 2 5 2 2" xfId="705" xr:uid="{00000000-0005-0000-0000-000013040000}"/>
    <cellStyle name="Standard 4 2 5 2 2 2" xfId="1255" xr:uid="{00000000-0005-0000-0000-000014040000}"/>
    <cellStyle name="Standard 4 2 5 2 3" xfId="980" xr:uid="{00000000-0005-0000-0000-000015040000}"/>
    <cellStyle name="Standard 4 2 5 3" xfId="567" xr:uid="{00000000-0005-0000-0000-000016040000}"/>
    <cellStyle name="Standard 4 2 5 3 2" xfId="1117" xr:uid="{00000000-0005-0000-0000-000017040000}"/>
    <cellStyle name="Standard 4 2 5 4" xfId="842" xr:uid="{00000000-0005-0000-0000-000018040000}"/>
    <cellStyle name="Standard 4 2 5 5" xfId="290" xr:uid="{00000000-0005-0000-0000-000019040000}"/>
    <cellStyle name="Standard 4 2 6" xfId="356" xr:uid="{00000000-0005-0000-0000-00001A040000}"/>
    <cellStyle name="Standard 4 2 6 2" xfId="631" xr:uid="{00000000-0005-0000-0000-00001B040000}"/>
    <cellStyle name="Standard 4 2 6 2 2" xfId="1181" xr:uid="{00000000-0005-0000-0000-00001C040000}"/>
    <cellStyle name="Standard 4 2 6 3" xfId="906" xr:uid="{00000000-0005-0000-0000-00001D040000}"/>
    <cellStyle name="Standard 4 2 7" xfId="493" xr:uid="{00000000-0005-0000-0000-00001E040000}"/>
    <cellStyle name="Standard 4 2 7 2" xfId="1043" xr:uid="{00000000-0005-0000-0000-00001F040000}"/>
    <cellStyle name="Standard 4 2 8" xfId="768" xr:uid="{00000000-0005-0000-0000-000020040000}"/>
    <cellStyle name="Standard 4 2 9" xfId="204" xr:uid="{00000000-0005-0000-0000-000021040000}"/>
    <cellStyle name="Standard 4 3" xfId="59" xr:uid="{00000000-0005-0000-0000-000022040000}"/>
    <cellStyle name="Standard 4 3 2" xfId="87" xr:uid="{00000000-0005-0000-0000-000023040000}"/>
    <cellStyle name="Standard 4 3 2 2" xfId="149" xr:uid="{00000000-0005-0000-0000-000024040000}"/>
    <cellStyle name="Standard 4 3 2 2 2" xfId="448" xr:uid="{00000000-0005-0000-0000-000025040000}"/>
    <cellStyle name="Standard 4 3 2 2 2 2" xfId="723" xr:uid="{00000000-0005-0000-0000-000026040000}"/>
    <cellStyle name="Standard 4 3 2 2 2 2 2" xfId="1273" xr:uid="{00000000-0005-0000-0000-000027040000}"/>
    <cellStyle name="Standard 4 3 2 2 2 3" xfId="998" xr:uid="{00000000-0005-0000-0000-000028040000}"/>
    <cellStyle name="Standard 4 3 2 2 3" xfId="585" xr:uid="{00000000-0005-0000-0000-000029040000}"/>
    <cellStyle name="Standard 4 3 2 2 3 2" xfId="1135" xr:uid="{00000000-0005-0000-0000-00002A040000}"/>
    <cellStyle name="Standard 4 3 2 2 4" xfId="860" xr:uid="{00000000-0005-0000-0000-00002B040000}"/>
    <cellStyle name="Standard 4 3 2 2 5" xfId="308" xr:uid="{00000000-0005-0000-0000-00002C040000}"/>
    <cellStyle name="Standard 4 3 2 3" xfId="390" xr:uid="{00000000-0005-0000-0000-00002D040000}"/>
    <cellStyle name="Standard 4 3 2 3 2" xfId="665" xr:uid="{00000000-0005-0000-0000-00002E040000}"/>
    <cellStyle name="Standard 4 3 2 3 2 2" xfId="1215" xr:uid="{00000000-0005-0000-0000-00002F040000}"/>
    <cellStyle name="Standard 4 3 2 3 3" xfId="940" xr:uid="{00000000-0005-0000-0000-000030040000}"/>
    <cellStyle name="Standard 4 3 2 4" xfId="527" xr:uid="{00000000-0005-0000-0000-000031040000}"/>
    <cellStyle name="Standard 4 3 2 4 2" xfId="1077" xr:uid="{00000000-0005-0000-0000-000032040000}"/>
    <cellStyle name="Standard 4 3 2 5" xfId="802" xr:uid="{00000000-0005-0000-0000-000033040000}"/>
    <cellStyle name="Standard 4 3 2 6" xfId="250" xr:uid="{00000000-0005-0000-0000-000034040000}"/>
    <cellStyle name="Standard 4 3 3" xfId="105" xr:uid="{00000000-0005-0000-0000-000035040000}"/>
    <cellStyle name="Standard 4 3 3 2" xfId="167" xr:uid="{00000000-0005-0000-0000-000036040000}"/>
    <cellStyle name="Standard 4 3 3 2 2" xfId="466" xr:uid="{00000000-0005-0000-0000-000037040000}"/>
    <cellStyle name="Standard 4 3 3 2 2 2" xfId="741" xr:uid="{00000000-0005-0000-0000-000038040000}"/>
    <cellStyle name="Standard 4 3 3 2 2 2 2" xfId="1291" xr:uid="{00000000-0005-0000-0000-000039040000}"/>
    <cellStyle name="Standard 4 3 3 2 2 3" xfId="1016" xr:uid="{00000000-0005-0000-0000-00003A040000}"/>
    <cellStyle name="Standard 4 3 3 2 3" xfId="603" xr:uid="{00000000-0005-0000-0000-00003B040000}"/>
    <cellStyle name="Standard 4 3 3 2 3 2" xfId="1153" xr:uid="{00000000-0005-0000-0000-00003C040000}"/>
    <cellStyle name="Standard 4 3 3 2 4" xfId="878" xr:uid="{00000000-0005-0000-0000-00003D040000}"/>
    <cellStyle name="Standard 4 3 3 2 5" xfId="326" xr:uid="{00000000-0005-0000-0000-00003E040000}"/>
    <cellStyle name="Standard 4 3 3 3" xfId="408" xr:uid="{00000000-0005-0000-0000-00003F040000}"/>
    <cellStyle name="Standard 4 3 3 3 2" xfId="683" xr:uid="{00000000-0005-0000-0000-000040040000}"/>
    <cellStyle name="Standard 4 3 3 3 2 2" xfId="1233" xr:uid="{00000000-0005-0000-0000-000041040000}"/>
    <cellStyle name="Standard 4 3 3 3 3" xfId="958" xr:uid="{00000000-0005-0000-0000-000042040000}"/>
    <cellStyle name="Standard 4 3 3 4" xfId="545" xr:uid="{00000000-0005-0000-0000-000043040000}"/>
    <cellStyle name="Standard 4 3 3 4 2" xfId="1095" xr:uid="{00000000-0005-0000-0000-000044040000}"/>
    <cellStyle name="Standard 4 3 3 5" xfId="820" xr:uid="{00000000-0005-0000-0000-000045040000}"/>
    <cellStyle name="Standard 4 3 3 6" xfId="268" xr:uid="{00000000-0005-0000-0000-000046040000}"/>
    <cellStyle name="Standard 4 3 4" xfId="132" xr:uid="{00000000-0005-0000-0000-000047040000}"/>
    <cellStyle name="Standard 4 3 4 2" xfId="431" xr:uid="{00000000-0005-0000-0000-000048040000}"/>
    <cellStyle name="Standard 4 3 4 2 2" xfId="706" xr:uid="{00000000-0005-0000-0000-000049040000}"/>
    <cellStyle name="Standard 4 3 4 2 2 2" xfId="1256" xr:uid="{00000000-0005-0000-0000-00004A040000}"/>
    <cellStyle name="Standard 4 3 4 2 3" xfId="981" xr:uid="{00000000-0005-0000-0000-00004B040000}"/>
    <cellStyle name="Standard 4 3 4 3" xfId="568" xr:uid="{00000000-0005-0000-0000-00004C040000}"/>
    <cellStyle name="Standard 4 3 4 3 2" xfId="1118" xr:uid="{00000000-0005-0000-0000-00004D040000}"/>
    <cellStyle name="Standard 4 3 4 4" xfId="843" xr:uid="{00000000-0005-0000-0000-00004E040000}"/>
    <cellStyle name="Standard 4 3 4 5" xfId="291" xr:uid="{00000000-0005-0000-0000-00004F040000}"/>
    <cellStyle name="Standard 4 3 5" xfId="373" xr:uid="{00000000-0005-0000-0000-000050040000}"/>
    <cellStyle name="Standard 4 3 5 2" xfId="648" xr:uid="{00000000-0005-0000-0000-000051040000}"/>
    <cellStyle name="Standard 4 3 5 2 2" xfId="1198" xr:uid="{00000000-0005-0000-0000-000052040000}"/>
    <cellStyle name="Standard 4 3 5 3" xfId="923" xr:uid="{00000000-0005-0000-0000-000053040000}"/>
    <cellStyle name="Standard 4 3 6" xfId="510" xr:uid="{00000000-0005-0000-0000-000054040000}"/>
    <cellStyle name="Standard 4 3 6 2" xfId="1060" xr:uid="{00000000-0005-0000-0000-000055040000}"/>
    <cellStyle name="Standard 4 3 7" xfId="785" xr:uid="{00000000-0005-0000-0000-000056040000}"/>
    <cellStyle name="Standard 4 3 8" xfId="233" xr:uid="{00000000-0005-0000-0000-000057040000}"/>
    <cellStyle name="Standard 4 4" xfId="60" xr:uid="{00000000-0005-0000-0000-000058040000}"/>
    <cellStyle name="Standard 4 4 2" xfId="80" xr:uid="{00000000-0005-0000-0000-000059040000}"/>
    <cellStyle name="Standard 4 4 2 2" xfId="142" xr:uid="{00000000-0005-0000-0000-00005A040000}"/>
    <cellStyle name="Standard 4 4 2 2 2" xfId="441" xr:uid="{00000000-0005-0000-0000-00005B040000}"/>
    <cellStyle name="Standard 4 4 2 2 2 2" xfId="716" xr:uid="{00000000-0005-0000-0000-00005C040000}"/>
    <cellStyle name="Standard 4 4 2 2 2 2 2" xfId="1266" xr:uid="{00000000-0005-0000-0000-00005D040000}"/>
    <cellStyle name="Standard 4 4 2 2 2 3" xfId="991" xr:uid="{00000000-0005-0000-0000-00005E040000}"/>
    <cellStyle name="Standard 4 4 2 2 3" xfId="578" xr:uid="{00000000-0005-0000-0000-00005F040000}"/>
    <cellStyle name="Standard 4 4 2 2 3 2" xfId="1128" xr:uid="{00000000-0005-0000-0000-000060040000}"/>
    <cellStyle name="Standard 4 4 2 2 4" xfId="853" xr:uid="{00000000-0005-0000-0000-000061040000}"/>
    <cellStyle name="Standard 4 4 2 2 5" xfId="301" xr:uid="{00000000-0005-0000-0000-000062040000}"/>
    <cellStyle name="Standard 4 4 2 3" xfId="383" xr:uid="{00000000-0005-0000-0000-000063040000}"/>
    <cellStyle name="Standard 4 4 2 3 2" xfId="658" xr:uid="{00000000-0005-0000-0000-000064040000}"/>
    <cellStyle name="Standard 4 4 2 3 2 2" xfId="1208" xr:uid="{00000000-0005-0000-0000-000065040000}"/>
    <cellStyle name="Standard 4 4 2 3 3" xfId="933" xr:uid="{00000000-0005-0000-0000-000066040000}"/>
    <cellStyle name="Standard 4 4 2 4" xfId="520" xr:uid="{00000000-0005-0000-0000-000067040000}"/>
    <cellStyle name="Standard 4 4 2 4 2" xfId="1070" xr:uid="{00000000-0005-0000-0000-000068040000}"/>
    <cellStyle name="Standard 4 4 2 5" xfId="795" xr:uid="{00000000-0005-0000-0000-000069040000}"/>
    <cellStyle name="Standard 4 4 2 6" xfId="243" xr:uid="{00000000-0005-0000-0000-00006A040000}"/>
    <cellStyle name="Standard 4 4 3" xfId="98" xr:uid="{00000000-0005-0000-0000-00006B040000}"/>
    <cellStyle name="Standard 4 4 3 2" xfId="160" xr:uid="{00000000-0005-0000-0000-00006C040000}"/>
    <cellStyle name="Standard 4 4 3 2 2" xfId="459" xr:uid="{00000000-0005-0000-0000-00006D040000}"/>
    <cellStyle name="Standard 4 4 3 2 2 2" xfId="734" xr:uid="{00000000-0005-0000-0000-00006E040000}"/>
    <cellStyle name="Standard 4 4 3 2 2 2 2" xfId="1284" xr:uid="{00000000-0005-0000-0000-00006F040000}"/>
    <cellStyle name="Standard 4 4 3 2 2 3" xfId="1009" xr:uid="{00000000-0005-0000-0000-000070040000}"/>
    <cellStyle name="Standard 4 4 3 2 3" xfId="596" xr:uid="{00000000-0005-0000-0000-000071040000}"/>
    <cellStyle name="Standard 4 4 3 2 3 2" xfId="1146" xr:uid="{00000000-0005-0000-0000-000072040000}"/>
    <cellStyle name="Standard 4 4 3 2 4" xfId="871" xr:uid="{00000000-0005-0000-0000-000073040000}"/>
    <cellStyle name="Standard 4 4 3 2 5" xfId="319" xr:uid="{00000000-0005-0000-0000-000074040000}"/>
    <cellStyle name="Standard 4 4 3 3" xfId="401" xr:uid="{00000000-0005-0000-0000-000075040000}"/>
    <cellStyle name="Standard 4 4 3 3 2" xfId="676" xr:uid="{00000000-0005-0000-0000-000076040000}"/>
    <cellStyle name="Standard 4 4 3 3 2 2" xfId="1226" xr:uid="{00000000-0005-0000-0000-000077040000}"/>
    <cellStyle name="Standard 4 4 3 3 3" xfId="951" xr:uid="{00000000-0005-0000-0000-000078040000}"/>
    <cellStyle name="Standard 4 4 3 4" xfId="538" xr:uid="{00000000-0005-0000-0000-000079040000}"/>
    <cellStyle name="Standard 4 4 3 4 2" xfId="1088" xr:uid="{00000000-0005-0000-0000-00007A040000}"/>
    <cellStyle name="Standard 4 4 3 5" xfId="813" xr:uid="{00000000-0005-0000-0000-00007B040000}"/>
    <cellStyle name="Standard 4 4 3 6" xfId="261" xr:uid="{00000000-0005-0000-0000-00007C040000}"/>
    <cellStyle name="Standard 4 4 4" xfId="133" xr:uid="{00000000-0005-0000-0000-00007D040000}"/>
    <cellStyle name="Standard 4 4 4 2" xfId="432" xr:uid="{00000000-0005-0000-0000-00007E040000}"/>
    <cellStyle name="Standard 4 4 4 2 2" xfId="707" xr:uid="{00000000-0005-0000-0000-00007F040000}"/>
    <cellStyle name="Standard 4 4 4 2 2 2" xfId="1257" xr:uid="{00000000-0005-0000-0000-000080040000}"/>
    <cellStyle name="Standard 4 4 4 2 3" xfId="982" xr:uid="{00000000-0005-0000-0000-000081040000}"/>
    <cellStyle name="Standard 4 4 4 3" xfId="569" xr:uid="{00000000-0005-0000-0000-000082040000}"/>
    <cellStyle name="Standard 4 4 4 3 2" xfId="1119" xr:uid="{00000000-0005-0000-0000-000083040000}"/>
    <cellStyle name="Standard 4 4 4 4" xfId="844" xr:uid="{00000000-0005-0000-0000-000084040000}"/>
    <cellStyle name="Standard 4 4 4 5" xfId="292" xr:uid="{00000000-0005-0000-0000-000085040000}"/>
    <cellStyle name="Standard 4 4 5" xfId="374" xr:uid="{00000000-0005-0000-0000-000086040000}"/>
    <cellStyle name="Standard 4 4 5 2" xfId="649" xr:uid="{00000000-0005-0000-0000-000087040000}"/>
    <cellStyle name="Standard 4 4 5 2 2" xfId="1199" xr:uid="{00000000-0005-0000-0000-000088040000}"/>
    <cellStyle name="Standard 4 4 5 3" xfId="924" xr:uid="{00000000-0005-0000-0000-000089040000}"/>
    <cellStyle name="Standard 4 4 6" xfId="511" xr:uid="{00000000-0005-0000-0000-00008A040000}"/>
    <cellStyle name="Standard 4 4 6 2" xfId="1061" xr:uid="{00000000-0005-0000-0000-00008B040000}"/>
    <cellStyle name="Standard 4 4 7" xfId="786" xr:uid="{00000000-0005-0000-0000-00008C040000}"/>
    <cellStyle name="Standard 4 4 8" xfId="234" xr:uid="{00000000-0005-0000-0000-00008D040000}"/>
    <cellStyle name="Standard 4 5" xfId="75" xr:uid="{00000000-0005-0000-0000-00008E040000}"/>
    <cellStyle name="Standard 4 5 2" xfId="137" xr:uid="{00000000-0005-0000-0000-00008F040000}"/>
    <cellStyle name="Standard 4 5 2 2" xfId="436" xr:uid="{00000000-0005-0000-0000-000090040000}"/>
    <cellStyle name="Standard 4 5 2 2 2" xfId="711" xr:uid="{00000000-0005-0000-0000-000091040000}"/>
    <cellStyle name="Standard 4 5 2 2 2 2" xfId="1261" xr:uid="{00000000-0005-0000-0000-000092040000}"/>
    <cellStyle name="Standard 4 5 2 2 3" xfId="986" xr:uid="{00000000-0005-0000-0000-000093040000}"/>
    <cellStyle name="Standard 4 5 2 3" xfId="573" xr:uid="{00000000-0005-0000-0000-000094040000}"/>
    <cellStyle name="Standard 4 5 2 3 2" xfId="1123" xr:uid="{00000000-0005-0000-0000-000095040000}"/>
    <cellStyle name="Standard 4 5 2 4" xfId="848" xr:uid="{00000000-0005-0000-0000-000096040000}"/>
    <cellStyle name="Standard 4 5 2 5" xfId="296" xr:uid="{00000000-0005-0000-0000-000097040000}"/>
    <cellStyle name="Standard 4 5 3" xfId="378" xr:uid="{00000000-0005-0000-0000-000098040000}"/>
    <cellStyle name="Standard 4 5 3 2" xfId="653" xr:uid="{00000000-0005-0000-0000-000099040000}"/>
    <cellStyle name="Standard 4 5 3 2 2" xfId="1203" xr:uid="{00000000-0005-0000-0000-00009A040000}"/>
    <cellStyle name="Standard 4 5 3 3" xfId="928" xr:uid="{00000000-0005-0000-0000-00009B040000}"/>
    <cellStyle name="Standard 4 5 4" xfId="515" xr:uid="{00000000-0005-0000-0000-00009C040000}"/>
    <cellStyle name="Standard 4 5 4 2" xfId="1065" xr:uid="{00000000-0005-0000-0000-00009D040000}"/>
    <cellStyle name="Standard 4 5 5" xfId="790" xr:uid="{00000000-0005-0000-0000-00009E040000}"/>
    <cellStyle name="Standard 4 5 6" xfId="238" xr:uid="{00000000-0005-0000-0000-00009F040000}"/>
    <cellStyle name="Standard 4 6" xfId="93" xr:uid="{00000000-0005-0000-0000-0000A0040000}"/>
    <cellStyle name="Standard 4 6 2" xfId="155" xr:uid="{00000000-0005-0000-0000-0000A1040000}"/>
    <cellStyle name="Standard 4 6 2 2" xfId="454" xr:uid="{00000000-0005-0000-0000-0000A2040000}"/>
    <cellStyle name="Standard 4 6 2 2 2" xfId="729" xr:uid="{00000000-0005-0000-0000-0000A3040000}"/>
    <cellStyle name="Standard 4 6 2 2 2 2" xfId="1279" xr:uid="{00000000-0005-0000-0000-0000A4040000}"/>
    <cellStyle name="Standard 4 6 2 2 3" xfId="1004" xr:uid="{00000000-0005-0000-0000-0000A5040000}"/>
    <cellStyle name="Standard 4 6 2 3" xfId="591" xr:uid="{00000000-0005-0000-0000-0000A6040000}"/>
    <cellStyle name="Standard 4 6 2 3 2" xfId="1141" xr:uid="{00000000-0005-0000-0000-0000A7040000}"/>
    <cellStyle name="Standard 4 6 2 4" xfId="866" xr:uid="{00000000-0005-0000-0000-0000A8040000}"/>
    <cellStyle name="Standard 4 6 2 5" xfId="314" xr:uid="{00000000-0005-0000-0000-0000A9040000}"/>
    <cellStyle name="Standard 4 6 3" xfId="396" xr:uid="{00000000-0005-0000-0000-0000AA040000}"/>
    <cellStyle name="Standard 4 6 3 2" xfId="671" xr:uid="{00000000-0005-0000-0000-0000AB040000}"/>
    <cellStyle name="Standard 4 6 3 2 2" xfId="1221" xr:uid="{00000000-0005-0000-0000-0000AC040000}"/>
    <cellStyle name="Standard 4 6 3 3" xfId="946" xr:uid="{00000000-0005-0000-0000-0000AD040000}"/>
    <cellStyle name="Standard 4 6 4" xfId="533" xr:uid="{00000000-0005-0000-0000-0000AE040000}"/>
    <cellStyle name="Standard 4 6 4 2" xfId="1083" xr:uid="{00000000-0005-0000-0000-0000AF040000}"/>
    <cellStyle name="Standard 4 6 5" xfId="808" xr:uid="{00000000-0005-0000-0000-0000B0040000}"/>
    <cellStyle name="Standard 4 6 6" xfId="256" xr:uid="{00000000-0005-0000-0000-0000B1040000}"/>
    <cellStyle name="Standard 4 7" xfId="115" xr:uid="{00000000-0005-0000-0000-0000B2040000}"/>
    <cellStyle name="Standard 4 8" xfId="217" xr:uid="{00000000-0005-0000-0000-0000B3040000}"/>
    <cellStyle name="Standard 4 9" xfId="337" xr:uid="{00000000-0005-0000-0000-0000B4040000}"/>
    <cellStyle name="Standard 4 9 2" xfId="612" xr:uid="{00000000-0005-0000-0000-0000B5040000}"/>
    <cellStyle name="Standard 4 9 2 2" xfId="1162" xr:uid="{00000000-0005-0000-0000-0000B6040000}"/>
    <cellStyle name="Standard 4 9 3" xfId="887" xr:uid="{00000000-0005-0000-0000-0000B7040000}"/>
    <cellStyle name="Standard 5" xfId="24" xr:uid="{00000000-0005-0000-0000-0000B8040000}"/>
    <cellStyle name="Standard 5 2" xfId="109" xr:uid="{00000000-0005-0000-0000-0000B9040000}"/>
    <cellStyle name="Standard 5 2 2" xfId="171" xr:uid="{00000000-0005-0000-0000-0000BA040000}"/>
    <cellStyle name="Standard 5 2 2 2" xfId="470" xr:uid="{00000000-0005-0000-0000-0000BB040000}"/>
    <cellStyle name="Standard 5 2 2 2 2" xfId="745" xr:uid="{00000000-0005-0000-0000-0000BC040000}"/>
    <cellStyle name="Standard 5 2 2 2 2 2" xfId="1295" xr:uid="{00000000-0005-0000-0000-0000BD040000}"/>
    <cellStyle name="Standard 5 2 2 2 3" xfId="1020" xr:uid="{00000000-0005-0000-0000-0000BE040000}"/>
    <cellStyle name="Standard 5 2 2 3" xfId="607" xr:uid="{00000000-0005-0000-0000-0000BF040000}"/>
    <cellStyle name="Standard 5 2 2 3 2" xfId="1157" xr:uid="{00000000-0005-0000-0000-0000C0040000}"/>
    <cellStyle name="Standard 5 2 2 4" xfId="882" xr:uid="{00000000-0005-0000-0000-0000C1040000}"/>
    <cellStyle name="Standard 5 2 2 5" xfId="330" xr:uid="{00000000-0005-0000-0000-0000C2040000}"/>
    <cellStyle name="Standard 5 2 3" xfId="357" xr:uid="{00000000-0005-0000-0000-0000C3040000}"/>
    <cellStyle name="Standard 5 2 3 2" xfId="632" xr:uid="{00000000-0005-0000-0000-0000C4040000}"/>
    <cellStyle name="Standard 5 2 3 2 2" xfId="1182" xr:uid="{00000000-0005-0000-0000-0000C5040000}"/>
    <cellStyle name="Standard 5 2 3 3" xfId="907" xr:uid="{00000000-0005-0000-0000-0000C6040000}"/>
    <cellStyle name="Standard 5 2 4" xfId="494" xr:uid="{00000000-0005-0000-0000-0000C7040000}"/>
    <cellStyle name="Standard 5 2 4 2" xfId="1044" xr:uid="{00000000-0005-0000-0000-0000C8040000}"/>
    <cellStyle name="Standard 5 2 5" xfId="769" xr:uid="{00000000-0005-0000-0000-0000C9040000}"/>
    <cellStyle name="Standard 5 2 6" xfId="205" xr:uid="{00000000-0005-0000-0000-0000CA040000}"/>
    <cellStyle name="Standard 5 3" xfId="91" xr:uid="{00000000-0005-0000-0000-0000CB040000}"/>
    <cellStyle name="Standard 5 3 2" xfId="153" xr:uid="{00000000-0005-0000-0000-0000CC040000}"/>
    <cellStyle name="Standard 5 3 2 2" xfId="452" xr:uid="{00000000-0005-0000-0000-0000CD040000}"/>
    <cellStyle name="Standard 5 3 2 2 2" xfId="727" xr:uid="{00000000-0005-0000-0000-0000CE040000}"/>
    <cellStyle name="Standard 5 3 2 2 2 2" xfId="1277" xr:uid="{00000000-0005-0000-0000-0000CF040000}"/>
    <cellStyle name="Standard 5 3 2 2 3" xfId="1002" xr:uid="{00000000-0005-0000-0000-0000D0040000}"/>
    <cellStyle name="Standard 5 3 2 3" xfId="589" xr:uid="{00000000-0005-0000-0000-0000D1040000}"/>
    <cellStyle name="Standard 5 3 2 3 2" xfId="1139" xr:uid="{00000000-0005-0000-0000-0000D2040000}"/>
    <cellStyle name="Standard 5 3 2 4" xfId="864" xr:uid="{00000000-0005-0000-0000-0000D3040000}"/>
    <cellStyle name="Standard 5 3 2 5" xfId="312" xr:uid="{00000000-0005-0000-0000-0000D4040000}"/>
    <cellStyle name="Standard 5 3 3" xfId="394" xr:uid="{00000000-0005-0000-0000-0000D5040000}"/>
    <cellStyle name="Standard 5 3 3 2" xfId="669" xr:uid="{00000000-0005-0000-0000-0000D6040000}"/>
    <cellStyle name="Standard 5 3 3 2 2" xfId="1219" xr:uid="{00000000-0005-0000-0000-0000D7040000}"/>
    <cellStyle name="Standard 5 3 3 3" xfId="944" xr:uid="{00000000-0005-0000-0000-0000D8040000}"/>
    <cellStyle name="Standard 5 3 4" xfId="531" xr:uid="{00000000-0005-0000-0000-0000D9040000}"/>
    <cellStyle name="Standard 5 3 4 2" xfId="1081" xr:uid="{00000000-0005-0000-0000-0000DA040000}"/>
    <cellStyle name="Standard 5 3 5" xfId="806" xr:uid="{00000000-0005-0000-0000-0000DB040000}"/>
    <cellStyle name="Standard 5 3 6" xfId="254" xr:uid="{00000000-0005-0000-0000-0000DC040000}"/>
    <cellStyle name="Standard 5 4" xfId="116" xr:uid="{00000000-0005-0000-0000-0000DD040000}"/>
    <cellStyle name="Standard 5 4 2" xfId="415" xr:uid="{00000000-0005-0000-0000-0000DE040000}"/>
    <cellStyle name="Standard 5 4 2 2" xfId="690" xr:uid="{00000000-0005-0000-0000-0000DF040000}"/>
    <cellStyle name="Standard 5 4 2 2 2" xfId="1240" xr:uid="{00000000-0005-0000-0000-0000E0040000}"/>
    <cellStyle name="Standard 5 4 2 3" xfId="965" xr:uid="{00000000-0005-0000-0000-0000E1040000}"/>
    <cellStyle name="Standard 5 4 3" xfId="552" xr:uid="{00000000-0005-0000-0000-0000E2040000}"/>
    <cellStyle name="Standard 5 4 3 2" xfId="1102" xr:uid="{00000000-0005-0000-0000-0000E3040000}"/>
    <cellStyle name="Standard 5 4 4" xfId="827" xr:uid="{00000000-0005-0000-0000-0000E4040000}"/>
    <cellStyle name="Standard 5 4 5" xfId="275" xr:uid="{00000000-0005-0000-0000-0000E5040000}"/>
    <cellStyle name="Standard 5 5" xfId="338" xr:uid="{00000000-0005-0000-0000-0000E6040000}"/>
    <cellStyle name="Standard 5 5 2" xfId="613" xr:uid="{00000000-0005-0000-0000-0000E7040000}"/>
    <cellStyle name="Standard 5 5 2 2" xfId="1163" xr:uid="{00000000-0005-0000-0000-0000E8040000}"/>
    <cellStyle name="Standard 5 5 3" xfId="888" xr:uid="{00000000-0005-0000-0000-0000E9040000}"/>
    <cellStyle name="Standard 5 6" xfId="475" xr:uid="{00000000-0005-0000-0000-0000EA040000}"/>
    <cellStyle name="Standard 5 6 2" xfId="1025" xr:uid="{00000000-0005-0000-0000-0000EB040000}"/>
    <cellStyle name="Standard 5 7" xfId="750" xr:uid="{00000000-0005-0000-0000-0000EC040000}"/>
    <cellStyle name="Standard 5 8" xfId="179" xr:uid="{00000000-0005-0000-0000-0000ED040000}"/>
    <cellStyle name="Standard 6" xfId="9" xr:uid="{00000000-0005-0000-0000-0000EE040000}"/>
    <cellStyle name="Standard 6 2" xfId="206" xr:uid="{00000000-0005-0000-0000-0000EF040000}"/>
    <cellStyle name="Standard 6 3" xfId="207" xr:uid="{00000000-0005-0000-0000-0000F0040000}"/>
    <cellStyle name="Standard 6 3 2" xfId="358" xr:uid="{00000000-0005-0000-0000-0000F1040000}"/>
    <cellStyle name="Standard 6 3 2 2" xfId="633" xr:uid="{00000000-0005-0000-0000-0000F2040000}"/>
    <cellStyle name="Standard 6 3 2 2 2" xfId="1183" xr:uid="{00000000-0005-0000-0000-0000F3040000}"/>
    <cellStyle name="Standard 6 3 2 3" xfId="908" xr:uid="{00000000-0005-0000-0000-0000F4040000}"/>
    <cellStyle name="Standard 6 3 3" xfId="495" xr:uid="{00000000-0005-0000-0000-0000F5040000}"/>
    <cellStyle name="Standard 6 3 3 2" xfId="1045" xr:uid="{00000000-0005-0000-0000-0000F6040000}"/>
    <cellStyle name="Standard 6 3 4" xfId="770" xr:uid="{00000000-0005-0000-0000-0000F7040000}"/>
    <cellStyle name="Standard 7" xfId="8" xr:uid="{00000000-0005-0000-0000-0000F8040000}"/>
    <cellStyle name="Standard 7 2" xfId="208" xr:uid="{00000000-0005-0000-0000-0000F9040000}"/>
    <cellStyle name="Standard 7 3" xfId="209" xr:uid="{00000000-0005-0000-0000-0000FA040000}"/>
    <cellStyle name="Standard 7 3 2" xfId="359" xr:uid="{00000000-0005-0000-0000-0000FB040000}"/>
    <cellStyle name="Standard 7 3 2 2" xfId="634" xr:uid="{00000000-0005-0000-0000-0000FC040000}"/>
    <cellStyle name="Standard 7 3 2 2 2" xfId="1184" xr:uid="{00000000-0005-0000-0000-0000FD040000}"/>
    <cellStyle name="Standard 7 3 2 3" xfId="909" xr:uid="{00000000-0005-0000-0000-0000FE040000}"/>
    <cellStyle name="Standard 7 3 3" xfId="496" xr:uid="{00000000-0005-0000-0000-0000FF040000}"/>
    <cellStyle name="Standard 7 3 3 2" xfId="1046" xr:uid="{00000000-0005-0000-0000-000000050000}"/>
    <cellStyle name="Standard 7 3 4" xfId="771" xr:uid="{00000000-0005-0000-0000-000001050000}"/>
    <cellStyle name="Standard 7 4" xfId="175" xr:uid="{00000000-0005-0000-0000-000002050000}"/>
    <cellStyle name="Standard 8" xfId="183" xr:uid="{00000000-0005-0000-0000-000003050000}"/>
    <cellStyle name="Standard 8 2" xfId="335" xr:uid="{00000000-0005-0000-0000-000004050000}"/>
    <cellStyle name="Standard 9" xfId="333" xr:uid="{00000000-0005-0000-0000-000005050000}"/>
    <cellStyle name="Standard 9 2" xfId="610" xr:uid="{00000000-0005-0000-0000-000006050000}"/>
    <cellStyle name="Standard 9 2 2" xfId="1160" xr:uid="{00000000-0005-0000-0000-000007050000}"/>
    <cellStyle name="Standard 9 3" xfId="885" xr:uid="{00000000-0005-0000-0000-000008050000}"/>
    <cellStyle name="Standard_2006_GesBil" xfId="7" xr:uid="{00000000-0005-0000-0000-000009050000}"/>
    <cellStyle name="Überschrift 1 2" xfId="61" xr:uid="{00000000-0005-0000-0000-00000A050000}"/>
    <cellStyle name="Überschrift 2 2" xfId="62" xr:uid="{00000000-0005-0000-0000-00000B050000}"/>
    <cellStyle name="Überschrift 3 2" xfId="63" xr:uid="{00000000-0005-0000-0000-00000C050000}"/>
    <cellStyle name="Überschrift 4 2" xfId="64" xr:uid="{00000000-0005-0000-0000-00000D050000}"/>
    <cellStyle name="Überschrift 5" xfId="65" xr:uid="{00000000-0005-0000-0000-00000E050000}"/>
    <cellStyle name="Verknüpfte Zelle 2" xfId="66" xr:uid="{00000000-0005-0000-0000-00000F050000}"/>
    <cellStyle name="Warnender Text 2" xfId="67" xr:uid="{00000000-0005-0000-0000-000010050000}"/>
    <cellStyle name="Zelle überprüfen 2" xfId="68" xr:uid="{00000000-0005-0000-0000-00001105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Verwendung
Kalenderjahr  2017</a:t>
            </a:r>
          </a:p>
        </c:rich>
      </c:tx>
      <c:layout>
        <c:manualLayout>
          <c:xMode val="edge"/>
          <c:yMode val="edge"/>
          <c:x val="0.35550942993439688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133056133056136E-2"/>
          <c:y val="0.24313725490196078"/>
          <c:w val="0.90436590436590436"/>
          <c:h val="0.57983193277310929"/>
        </c:manualLayout>
      </c:layout>
      <c:pie3DChart>
        <c:varyColors val="1"/>
        <c:ser>
          <c:idx val="0"/>
          <c:order val="0"/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explosion val="5"/>
          <c:dPt>
            <c:idx val="0"/>
            <c:bubble3D val="0"/>
            <c:spPr>
              <a:solidFill>
                <a:srgbClr val="40604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AE-4968-A7E9-CC95F0A07AF7}"/>
              </c:ext>
            </c:extLst>
          </c:dPt>
          <c:dPt>
            <c:idx val="1"/>
            <c:bubble3D val="0"/>
            <c:explosion val="7"/>
            <c:spPr>
              <a:solidFill>
                <a:srgbClr val="609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2AE-4968-A7E9-CC95F0A07AF7}"/>
              </c:ext>
            </c:extLst>
          </c:dPt>
          <c:dPt>
            <c:idx val="2"/>
            <c:bubble3D val="0"/>
            <c:explosion val="32"/>
            <c:spPr>
              <a:solidFill>
                <a:srgbClr val="A5C3A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2AE-4968-A7E9-CC95F0A07AF7}"/>
              </c:ext>
            </c:extLst>
          </c:dPt>
          <c:dPt>
            <c:idx val="3"/>
            <c:bubble3D val="0"/>
            <c:explosion val="45"/>
            <c:spPr>
              <a:solidFill>
                <a:srgbClr val="C9DBC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2AE-4968-A7E9-CC95F0A07AF7}"/>
              </c:ext>
            </c:extLst>
          </c:dPt>
          <c:dPt>
            <c:idx val="4"/>
            <c:bubble3D val="0"/>
            <c:explosion val="36"/>
            <c:spPr>
              <a:solidFill>
                <a:srgbClr val="FBC26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2AE-4968-A7E9-CC95F0A07AF7}"/>
              </c:ext>
            </c:extLst>
          </c:dPt>
          <c:dLbls>
            <c:dLbl>
              <c:idx val="0"/>
              <c:layout>
                <c:manualLayout>
                  <c:x val="2.4107365997129777E-2"/>
                  <c:y val="-1.26301859326407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E-4968-A7E9-CC95F0A07AF7}"/>
                </c:ext>
              </c:extLst>
            </c:dLbl>
            <c:dLbl>
              <c:idx val="4"/>
              <c:layout>
                <c:manualLayout>
                  <c:x val="6.050425349637948E-2"/>
                  <c:y val="4.24459295529235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AE-4968-A7E9-CC95F0A07AF7}"/>
                </c:ext>
              </c:extLst>
            </c:dLbl>
            <c:numFmt formatCode="#,##0\ &quot;GWh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DiaDat!$G$7:$K$7</c:f>
              <c:strCache>
                <c:ptCount val="5"/>
                <c:pt idx="0">
                  <c:v>Endverbrauch</c:v>
                </c:pt>
                <c:pt idx="1">
                  <c:v>Netzverluste</c:v>
                </c:pt>
                <c:pt idx="2">
                  <c:v>Eigenbedarf</c:v>
                </c:pt>
                <c:pt idx="3">
                  <c:v>Pumpspeicherung          </c:v>
                </c:pt>
                <c:pt idx="4">
                  <c:v>Phys. Export</c:v>
                </c:pt>
              </c:strCache>
            </c:strRef>
          </c:cat>
          <c:val>
            <c:numRef>
              <c:f>DiaDat!$G$22:$K$22</c:f>
              <c:numCache>
                <c:formatCode>#,##0</c:formatCode>
                <c:ptCount val="5"/>
                <c:pt idx="0">
                  <c:v>66274.244569000002</c:v>
                </c:pt>
                <c:pt idx="1">
                  <c:v>3459.0341330000001</c:v>
                </c:pt>
                <c:pt idx="2">
                  <c:v>2090.3682779999999</c:v>
                </c:pt>
                <c:pt idx="3">
                  <c:v>5545.0954090000014</c:v>
                </c:pt>
                <c:pt idx="4">
                  <c:v>22816.512177000001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AE-4968-A7E9-CC95F0A0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7169404919275"/>
          <c:y val="0.9546217684003665"/>
          <c:w val="0.54781703381967761"/>
          <c:h val="4.0336205866340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Aufbringung
Kalenderjahr  2017</a:t>
            </a:r>
          </a:p>
        </c:rich>
      </c:tx>
      <c:layout>
        <c:manualLayout>
          <c:xMode val="edge"/>
          <c:yMode val="edge"/>
          <c:x val="0.35654889854096711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853083853083848E-2"/>
          <c:y val="0.24761904761904763"/>
          <c:w val="0.87110187110187109"/>
          <c:h val="0.55742296918767509"/>
        </c:manualLayout>
      </c:layout>
      <c:pie3DChart>
        <c:varyColors val="1"/>
        <c:ser>
          <c:idx val="0"/>
          <c:order val="0"/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explosion val="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1-EFCB-4CA0-9BA6-6A2DBF160639}"/>
              </c:ext>
            </c:extLst>
          </c:dPt>
          <c:dPt>
            <c:idx val="1"/>
            <c:bubble3D val="0"/>
            <c:explosion val="0"/>
            <c:spPr>
              <a:solidFill>
                <a:srgbClr val="FF696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CB-4CA0-9BA6-6A2DBF160639}"/>
              </c:ext>
            </c:extLst>
          </c:dPt>
          <c:dPt>
            <c:idx val="2"/>
            <c:bubble3D val="0"/>
            <c:explosion val="17"/>
            <c:spPr>
              <a:solidFill>
                <a:srgbClr val="C9DBCB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CB-4CA0-9BA6-6A2DBF160639}"/>
              </c:ext>
            </c:extLst>
          </c:dPt>
          <c:dPt>
            <c:idx val="3"/>
            <c:bubble3D val="0"/>
            <c:explosion val="38"/>
            <c:spPr>
              <a:solidFill>
                <a:srgbClr val="FFF86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CB-4CA0-9BA6-6A2DBF160639}"/>
              </c:ext>
            </c:extLst>
          </c:dPt>
          <c:dPt>
            <c:idx val="4"/>
            <c:bubble3D val="0"/>
            <c:explosion val="13"/>
            <c:spPr>
              <a:solidFill>
                <a:srgbClr val="F9A9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FCB-4CA0-9BA6-6A2DBF160639}"/>
              </c:ext>
            </c:extLst>
          </c:dPt>
          <c:dLbls>
            <c:dLbl>
              <c:idx val="0"/>
              <c:layout>
                <c:manualLayout>
                  <c:x val="-4.8121695287049619E-2"/>
                  <c:y val="-3.68798606056595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CB-4CA0-9BA6-6A2DBF160639}"/>
                </c:ext>
              </c:extLst>
            </c:dLbl>
            <c:dLbl>
              <c:idx val="1"/>
              <c:layout>
                <c:manualLayout>
                  <c:x val="8.217160225034241E-2"/>
                  <c:y val="1.76205033194380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CB-4CA0-9BA6-6A2DBF160639}"/>
                </c:ext>
              </c:extLst>
            </c:dLbl>
            <c:dLbl>
              <c:idx val="2"/>
              <c:layout>
                <c:manualLayout>
                  <c:x val="4.4054545156907363E-2"/>
                  <c:y val="4.089424116103133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CB-4CA0-9BA6-6A2DBF160639}"/>
                </c:ext>
              </c:extLst>
            </c:dLbl>
            <c:dLbl>
              <c:idx val="3"/>
              <c:layout>
                <c:manualLayout>
                  <c:x val="9.0733980497760026E-4"/>
                  <c:y val="-0.118114470985244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CB-4CA0-9BA6-6A2DBF160639}"/>
                </c:ext>
              </c:extLst>
            </c:dLbl>
            <c:dLbl>
              <c:idx val="4"/>
              <c:layout>
                <c:manualLayout>
                  <c:x val="5.5172568085953916E-2"/>
                  <c:y val="-7.11844548843159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CB-4CA0-9BA6-6A2DBF160639}"/>
                </c:ext>
              </c:extLst>
            </c:dLbl>
            <c:numFmt formatCode="#,##0\ &quot;GWh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DiaDat!$B$7:$F$7</c:f>
              <c:strCache>
                <c:ptCount val="5"/>
                <c:pt idx="0">
                  <c:v>Wasserkraft</c:v>
                </c:pt>
                <c:pt idx="1">
                  <c:v>Wärmekraft</c:v>
                </c:pt>
                <c:pt idx="2">
                  <c:v>Wind, Sonne, Geothermie</c:v>
                </c:pt>
                <c:pt idx="3">
                  <c:v>Statische Differenz</c:v>
                </c:pt>
                <c:pt idx="4">
                  <c:v>Phys. Import</c:v>
                </c:pt>
              </c:strCache>
            </c:strRef>
          </c:cat>
          <c:val>
            <c:numRef>
              <c:f>DiaDat!$B$22:$F$22</c:f>
              <c:numCache>
                <c:formatCode>#,##0</c:formatCode>
                <c:ptCount val="5"/>
                <c:pt idx="0">
                  <c:v>42087.734746000009</c:v>
                </c:pt>
                <c:pt idx="1">
                  <c:v>21271.862440000004</c:v>
                </c:pt>
                <c:pt idx="2">
                  <c:v>7336.5555449999983</c:v>
                </c:pt>
                <c:pt idx="3">
                  <c:v>126.67517800000007</c:v>
                </c:pt>
                <c:pt idx="4">
                  <c:v>29362.426657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CB-4CA0-9BA6-6A2DBF16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374219645901928"/>
          <c:y val="0.9546217684003665"/>
          <c:w val="0.59043656039345449"/>
          <c:h val="4.0336205866340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2017 </a:t>
            </a:r>
          </a:p>
        </c:rich>
      </c:tx>
      <c:layout>
        <c:manualLayout>
          <c:xMode val="edge"/>
          <c:yMode val="edge"/>
          <c:x val="0.33471940095079356"/>
          <c:y val="2.01681029331704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8.6278586278586283E-2"/>
          <c:y val="0.10420168067226891"/>
          <c:w val="0.7214137214137214"/>
          <c:h val="0.788235294117647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DiaDat!$B$7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DiaDat!$B$8:$B$19</c:f>
              <c:numCache>
                <c:formatCode>#,##0</c:formatCode>
                <c:ptCount val="12"/>
                <c:pt idx="0">
                  <c:v>-2403.0981230000002</c:v>
                </c:pt>
                <c:pt idx="1">
                  <c:v>-2111.5554050000001</c:v>
                </c:pt>
                <c:pt idx="2">
                  <c:v>-3191.1217359999996</c:v>
                </c:pt>
                <c:pt idx="3">
                  <c:v>-3162.2591729999999</c:v>
                </c:pt>
                <c:pt idx="4">
                  <c:v>-4244.1965769999997</c:v>
                </c:pt>
                <c:pt idx="5">
                  <c:v>-3735.673581</c:v>
                </c:pt>
                <c:pt idx="6">
                  <c:v>-3982.3789090000005</c:v>
                </c:pt>
                <c:pt idx="7">
                  <c:v>-4528.1852070000004</c:v>
                </c:pt>
                <c:pt idx="8">
                  <c:v>-4484.4760620000006</c:v>
                </c:pt>
                <c:pt idx="9">
                  <c:v>-3450.7833580000001</c:v>
                </c:pt>
                <c:pt idx="10">
                  <c:v>-3422.2750639999995</c:v>
                </c:pt>
                <c:pt idx="11">
                  <c:v>-3148.5423930000002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3-4702-8576-6ECD756F1DE3}"/>
            </c:ext>
          </c:extLst>
        </c:ser>
        <c:ser>
          <c:idx val="1"/>
          <c:order val="1"/>
          <c:tx>
            <c:strRef>
              <c:f>DiaDat!$C$7</c:f>
              <c:strCache>
                <c:ptCount val="1"/>
                <c:pt idx="0">
                  <c:v>Wärmekraft</c:v>
                </c:pt>
              </c:strCache>
            </c:strRef>
          </c:tx>
          <c:spPr>
            <a:solidFill>
              <a:srgbClr val="FF69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DiaDat!$C$8:$C$19</c:f>
              <c:numCache>
                <c:formatCode>#,##0</c:formatCode>
                <c:ptCount val="12"/>
                <c:pt idx="0">
                  <c:v>-3392.7353859999998</c:v>
                </c:pt>
                <c:pt idx="1">
                  <c:v>-2488.2204430000006</c:v>
                </c:pt>
                <c:pt idx="2">
                  <c:v>-1884.062083</c:v>
                </c:pt>
                <c:pt idx="3">
                  <c:v>-1341.7817720000003</c:v>
                </c:pt>
                <c:pt idx="4">
                  <c:v>-930.75253500000008</c:v>
                </c:pt>
                <c:pt idx="5">
                  <c:v>-1173.7341380000003</c:v>
                </c:pt>
                <c:pt idx="6">
                  <c:v>-1174.643521</c:v>
                </c:pt>
                <c:pt idx="7">
                  <c:v>-1128.722393</c:v>
                </c:pt>
                <c:pt idx="8">
                  <c:v>-1176.52008</c:v>
                </c:pt>
                <c:pt idx="9">
                  <c:v>-1652.4817599999999</c:v>
                </c:pt>
                <c:pt idx="10">
                  <c:v>-2100.5530510000003</c:v>
                </c:pt>
                <c:pt idx="11">
                  <c:v>-2053.5049570000006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3-4702-8576-6ECD756F1DE3}"/>
            </c:ext>
          </c:extLst>
        </c:ser>
        <c:ser>
          <c:idx val="2"/>
          <c:order val="2"/>
          <c:tx>
            <c:strRef>
              <c:f>DiaDat!$D$7</c:f>
              <c:strCache>
                <c:ptCount val="1"/>
                <c:pt idx="0">
                  <c:v>Wind, Sonne, Geothermie</c:v>
                </c:pt>
              </c:strCache>
            </c:strRef>
          </c:tx>
          <c:spPr>
            <a:solidFill>
              <a:srgbClr val="91B2D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DiaDat!$D$8:$D$19</c:f>
              <c:numCache>
                <c:formatCode>#,##0</c:formatCode>
                <c:ptCount val="12"/>
                <c:pt idx="0">
                  <c:v>-647.54928400000006</c:v>
                </c:pt>
                <c:pt idx="1">
                  <c:v>-470.82667999999995</c:v>
                </c:pt>
                <c:pt idx="2">
                  <c:v>-670.66373199999998</c:v>
                </c:pt>
                <c:pt idx="3">
                  <c:v>-753.27169599999991</c:v>
                </c:pt>
                <c:pt idx="4">
                  <c:v>-573.10324500000002</c:v>
                </c:pt>
                <c:pt idx="5">
                  <c:v>-510.56367500000005</c:v>
                </c:pt>
                <c:pt idx="6">
                  <c:v>-493.93252199999995</c:v>
                </c:pt>
                <c:pt idx="7">
                  <c:v>-466.27206000000001</c:v>
                </c:pt>
                <c:pt idx="8">
                  <c:v>-617.33114399999977</c:v>
                </c:pt>
                <c:pt idx="9">
                  <c:v>-721.5802349999999</c:v>
                </c:pt>
                <c:pt idx="10">
                  <c:v>-595.03529499999979</c:v>
                </c:pt>
                <c:pt idx="11">
                  <c:v>-816.42597699999999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3-4702-8576-6ECD756F1DE3}"/>
            </c:ext>
          </c:extLst>
        </c:ser>
        <c:ser>
          <c:idx val="3"/>
          <c:order val="3"/>
          <c:tx>
            <c:strRef>
              <c:f>DiaDat!$E$7</c:f>
              <c:strCache>
                <c:ptCount val="1"/>
                <c:pt idx="0">
                  <c:v>Statische Differenz</c:v>
                </c:pt>
              </c:strCache>
            </c:strRef>
          </c:tx>
          <c:spPr>
            <a:solidFill>
              <a:srgbClr val="FFF8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DiaDat!$E$8:$E$19</c:f>
              <c:numCache>
                <c:formatCode>#,##0</c:formatCode>
                <c:ptCount val="12"/>
                <c:pt idx="0">
                  <c:v>-46.517241000000006</c:v>
                </c:pt>
                <c:pt idx="1">
                  <c:v>-43.857391000000007</c:v>
                </c:pt>
                <c:pt idx="2">
                  <c:v>-41.463067000000002</c:v>
                </c:pt>
                <c:pt idx="3">
                  <c:v>-12.510832000000001</c:v>
                </c:pt>
                <c:pt idx="4">
                  <c:v>-23.355276000000003</c:v>
                </c:pt>
                <c:pt idx="5">
                  <c:v>-23.487646000000002</c:v>
                </c:pt>
                <c:pt idx="6">
                  <c:v>-35.495430999999996</c:v>
                </c:pt>
                <c:pt idx="7">
                  <c:v>-48.361989000000001</c:v>
                </c:pt>
                <c:pt idx="8">
                  <c:v>-22.064681</c:v>
                </c:pt>
                <c:pt idx="9">
                  <c:v>-16.299523000000001</c:v>
                </c:pt>
                <c:pt idx="10">
                  <c:v>-40.478063999999996</c:v>
                </c:pt>
                <c:pt idx="11">
                  <c:v>-40.623598000000001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3-4702-8576-6ECD756F1DE3}"/>
            </c:ext>
          </c:extLst>
        </c:ser>
        <c:ser>
          <c:idx val="4"/>
          <c:order val="4"/>
          <c:tx>
            <c:strRef>
              <c:f>DiaDat!$F$7</c:f>
              <c:strCache>
                <c:ptCount val="1"/>
                <c:pt idx="0">
                  <c:v>Phys. Import</c:v>
                </c:pt>
              </c:strCache>
            </c:strRef>
          </c:tx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DiaDat!$F$8:$F$19</c:f>
              <c:numCache>
                <c:formatCode>#,##0</c:formatCode>
                <c:ptCount val="12"/>
                <c:pt idx="0">
                  <c:v>-2832.6993259999999</c:v>
                </c:pt>
                <c:pt idx="1">
                  <c:v>-2975.1915979999999</c:v>
                </c:pt>
                <c:pt idx="2">
                  <c:v>-2771.4815359999998</c:v>
                </c:pt>
                <c:pt idx="3">
                  <c:v>-2641.7466890000001</c:v>
                </c:pt>
                <c:pt idx="4">
                  <c:v>-2162.1383050000004</c:v>
                </c:pt>
                <c:pt idx="5">
                  <c:v>-2188.3376109999999</c:v>
                </c:pt>
                <c:pt idx="6">
                  <c:v>-2022.6645159999998</c:v>
                </c:pt>
                <c:pt idx="7">
                  <c:v>-1704.1515840000002</c:v>
                </c:pt>
                <c:pt idx="8">
                  <c:v>-1739.0675160000001</c:v>
                </c:pt>
                <c:pt idx="9">
                  <c:v>-2710.6080470000002</c:v>
                </c:pt>
                <c:pt idx="10">
                  <c:v>-2730.4505609999997</c:v>
                </c:pt>
                <c:pt idx="11">
                  <c:v>-2883.8893680000001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3-4702-8576-6ECD756F1DE3}"/>
            </c:ext>
          </c:extLst>
        </c:ser>
        <c:ser>
          <c:idx val="5"/>
          <c:order val="5"/>
          <c:tx>
            <c:strRef>
              <c:f>DiaDat!$G$7</c:f>
              <c:strCache>
                <c:ptCount val="1"/>
                <c:pt idx="0">
                  <c:v>Endverbrauch</c:v>
                </c:pt>
              </c:strCache>
            </c:strRef>
          </c:tx>
          <c:spPr>
            <a:solidFill>
              <a:srgbClr val="4060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DiaDat!$G$8:$G$19</c:f>
              <c:numCache>
                <c:formatCode>#,##0</c:formatCode>
                <c:ptCount val="12"/>
                <c:pt idx="0">
                  <c:v>6469.4302739999994</c:v>
                </c:pt>
                <c:pt idx="1">
                  <c:v>5560.3006370000003</c:v>
                </c:pt>
                <c:pt idx="2">
                  <c:v>5688.0705149999985</c:v>
                </c:pt>
                <c:pt idx="3">
                  <c:v>5125.3113669999993</c:v>
                </c:pt>
                <c:pt idx="4">
                  <c:v>5080.544237000001</c:v>
                </c:pt>
                <c:pt idx="5">
                  <c:v>4988.1185600000008</c:v>
                </c:pt>
                <c:pt idx="6">
                  <c:v>5113.2530140000008</c:v>
                </c:pt>
                <c:pt idx="7">
                  <c:v>5091.9120010000006</c:v>
                </c:pt>
                <c:pt idx="8">
                  <c:v>5188.7389610000009</c:v>
                </c:pt>
                <c:pt idx="9">
                  <c:v>5390.8034149999994</c:v>
                </c:pt>
                <c:pt idx="10">
                  <c:v>5814.8891149999981</c:v>
                </c:pt>
                <c:pt idx="11">
                  <c:v>6033.3725550000017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3-4702-8576-6ECD756F1DE3}"/>
            </c:ext>
          </c:extLst>
        </c:ser>
        <c:ser>
          <c:idx val="6"/>
          <c:order val="6"/>
          <c:tx>
            <c:strRef>
              <c:f>DiaDat!$H$7</c:f>
              <c:strCache>
                <c:ptCount val="1"/>
                <c:pt idx="0">
                  <c:v>Netzverluste</c:v>
                </c:pt>
              </c:strCache>
            </c:strRef>
          </c:tx>
          <c:spPr>
            <a:solidFill>
              <a:srgbClr val="609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DiaDat!$H$8:$H$19</c:f>
              <c:numCache>
                <c:formatCode>#,##0</c:formatCode>
                <c:ptCount val="12"/>
                <c:pt idx="0">
                  <c:v>353.78270500000002</c:v>
                </c:pt>
                <c:pt idx="1">
                  <c:v>299.295457</c:v>
                </c:pt>
                <c:pt idx="2">
                  <c:v>292.74023800000003</c:v>
                </c:pt>
                <c:pt idx="3">
                  <c:v>264.67901499999999</c:v>
                </c:pt>
                <c:pt idx="4">
                  <c:v>267.53853300000003</c:v>
                </c:pt>
                <c:pt idx="5">
                  <c:v>256.61110400000001</c:v>
                </c:pt>
                <c:pt idx="6">
                  <c:v>262.282194</c:v>
                </c:pt>
                <c:pt idx="7">
                  <c:v>262.30228700000004</c:v>
                </c:pt>
                <c:pt idx="8">
                  <c:v>261.37410899999998</c:v>
                </c:pt>
                <c:pt idx="9">
                  <c:v>290.45015799999999</c:v>
                </c:pt>
                <c:pt idx="10">
                  <c:v>319.74806699999999</c:v>
                </c:pt>
                <c:pt idx="11">
                  <c:v>328.23026600000003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3-4702-8576-6ECD756F1DE3}"/>
            </c:ext>
          </c:extLst>
        </c:ser>
        <c:ser>
          <c:idx val="7"/>
          <c:order val="7"/>
          <c:tx>
            <c:strRef>
              <c:f>DiaDat!$I$7</c:f>
              <c:strCache>
                <c:ptCount val="1"/>
                <c:pt idx="0">
                  <c:v>Eigenbedarf</c:v>
                </c:pt>
              </c:strCache>
            </c:strRef>
          </c:tx>
          <c:spPr>
            <a:solidFill>
              <a:srgbClr val="A5C3A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DiaDat!$I$8:$I$19</c:f>
              <c:numCache>
                <c:formatCode>#,##0</c:formatCode>
                <c:ptCount val="12"/>
                <c:pt idx="0">
                  <c:v>217.63968400000002</c:v>
                </c:pt>
                <c:pt idx="1">
                  <c:v>174.764546</c:v>
                </c:pt>
                <c:pt idx="2">
                  <c:v>177.61429700000002</c:v>
                </c:pt>
                <c:pt idx="3">
                  <c:v>156.09914900000001</c:v>
                </c:pt>
                <c:pt idx="4">
                  <c:v>159.04079199999998</c:v>
                </c:pt>
                <c:pt idx="5">
                  <c:v>159.29988799999998</c:v>
                </c:pt>
                <c:pt idx="6">
                  <c:v>165.50543199999998</c:v>
                </c:pt>
                <c:pt idx="7">
                  <c:v>168.88828200000003</c:v>
                </c:pt>
                <c:pt idx="8">
                  <c:v>170.09553700000001</c:v>
                </c:pt>
                <c:pt idx="9">
                  <c:v>168.4494</c:v>
                </c:pt>
                <c:pt idx="10">
                  <c:v>184.05956800000001</c:v>
                </c:pt>
                <c:pt idx="11">
                  <c:v>188.91170300000002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3-4702-8576-6ECD756F1DE3}"/>
            </c:ext>
          </c:extLst>
        </c:ser>
        <c:ser>
          <c:idx val="8"/>
          <c:order val="8"/>
          <c:tx>
            <c:strRef>
              <c:f>DiaDat!$J$7</c:f>
              <c:strCache>
                <c:ptCount val="1"/>
                <c:pt idx="0">
                  <c:v>Pumpspeicherung          </c:v>
                </c:pt>
              </c:strCache>
            </c:strRef>
          </c:tx>
          <c:spPr>
            <a:solidFill>
              <a:srgbClr val="C9DBC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DiaDat!$J$8:$J$19</c:f>
              <c:numCache>
                <c:formatCode>#,##0</c:formatCode>
                <c:ptCount val="12"/>
                <c:pt idx="0">
                  <c:v>565.59877900000004</c:v>
                </c:pt>
                <c:pt idx="1">
                  <c:v>586.96106200000008</c:v>
                </c:pt>
                <c:pt idx="2">
                  <c:v>515.34444199999996</c:v>
                </c:pt>
                <c:pt idx="3">
                  <c:v>483.27922899999999</c:v>
                </c:pt>
                <c:pt idx="4">
                  <c:v>461.24935900000003</c:v>
                </c:pt>
                <c:pt idx="5">
                  <c:v>421.85103399999997</c:v>
                </c:pt>
                <c:pt idx="6">
                  <c:v>341.06529899999998</c:v>
                </c:pt>
                <c:pt idx="7">
                  <c:v>322.97813100000002</c:v>
                </c:pt>
                <c:pt idx="8">
                  <c:v>319.93929800000001</c:v>
                </c:pt>
                <c:pt idx="9">
                  <c:v>500.29653500000001</c:v>
                </c:pt>
                <c:pt idx="10">
                  <c:v>468.69591800000001</c:v>
                </c:pt>
                <c:pt idx="11">
                  <c:v>557.83632299999999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43-4702-8576-6ECD756F1DE3}"/>
            </c:ext>
          </c:extLst>
        </c:ser>
        <c:ser>
          <c:idx val="9"/>
          <c:order val="9"/>
          <c:tx>
            <c:strRef>
              <c:f>DiaDat!$K$7</c:f>
              <c:strCache>
                <c:ptCount val="1"/>
                <c:pt idx="0">
                  <c:v>Phys. Export</c:v>
                </c:pt>
              </c:strCache>
            </c:strRef>
          </c:tx>
          <c:spPr>
            <a:solidFill>
              <a:srgbClr val="FBC26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DiaDat!$A$8:$A$19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DiaDat!$K$8:$K$19</c:f>
              <c:numCache>
                <c:formatCode>#,##0</c:formatCode>
                <c:ptCount val="12"/>
                <c:pt idx="0">
                  <c:v>1716.1479180000001</c:v>
                </c:pt>
                <c:pt idx="1">
                  <c:v>1468.3298150000001</c:v>
                </c:pt>
                <c:pt idx="2">
                  <c:v>1885.0226619999999</c:v>
                </c:pt>
                <c:pt idx="3">
                  <c:v>1882.2014020000001</c:v>
                </c:pt>
                <c:pt idx="4">
                  <c:v>1965.1730169999998</c:v>
                </c:pt>
                <c:pt idx="5">
                  <c:v>1805.9160649999999</c:v>
                </c:pt>
                <c:pt idx="6">
                  <c:v>1827.0089599999999</c:v>
                </c:pt>
                <c:pt idx="7">
                  <c:v>2029.6125320000001</c:v>
                </c:pt>
                <c:pt idx="8">
                  <c:v>2099.3115780000003</c:v>
                </c:pt>
                <c:pt idx="9">
                  <c:v>2201.7534150000001</c:v>
                </c:pt>
                <c:pt idx="10">
                  <c:v>2101.3993670000004</c:v>
                </c:pt>
                <c:pt idx="11">
                  <c:v>1834.6354460000002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43-4702-8576-6ECD756F1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372191616"/>
        <c:axId val="372193536"/>
        <c:axId val="0"/>
      </c:bar3DChart>
      <c:catAx>
        <c:axId val="3721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1372142350819285"/>
              <c:y val="0.9310924920219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19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219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Werte in GWh</a:t>
                </a:r>
              </a:p>
            </c:rich>
          </c:tx>
          <c:layout>
            <c:manualLayout>
              <c:xMode val="edge"/>
              <c:yMode val="edge"/>
              <c:x val="1.6632045081955996E-2"/>
              <c:y val="0.4386555306219100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19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12687921309113"/>
          <c:y val="0.36806717035581343"/>
          <c:w val="0.17775471496719841"/>
          <c:h val="0.35630244364479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Gesamte Versorgung - Kalenderjahr  2017</a:t>
            </a:r>
          </a:p>
        </c:rich>
      </c:tx>
      <c:layout>
        <c:manualLayout>
          <c:xMode val="edge"/>
          <c:yMode val="edge"/>
          <c:x val="0.33264035426228655"/>
          <c:y val="2.689080391089393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068607068607069E-2"/>
          <c:y val="0.10588235294117647"/>
          <c:w val="0.73804573804573803"/>
          <c:h val="0.7865546218487394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DiaDat!$B$27</c:f>
              <c:strCache>
                <c:ptCount val="1"/>
                <c:pt idx="0">
                  <c:v>Wasserkraft</c:v>
                </c:pt>
              </c:strCache>
            </c:strRef>
          </c:tx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DiaDat!$B$28:$B$39</c:f>
              <c:numCache>
                <c:formatCode>#,##0.0</c:formatCode>
                <c:ptCount val="12"/>
                <c:pt idx="0">
                  <c:v>-25.777125351013691</c:v>
                </c:pt>
                <c:pt idx="1">
                  <c:v>-26.10193282816536</c:v>
                </c:pt>
                <c:pt idx="2">
                  <c:v>-37.284720537448862</c:v>
                </c:pt>
                <c:pt idx="3">
                  <c:v>-39.970057880401818</c:v>
                </c:pt>
                <c:pt idx="4">
                  <c:v>-53.496842523734557</c:v>
                </c:pt>
                <c:pt idx="5">
                  <c:v>-48.948809196986552</c:v>
                </c:pt>
                <c:pt idx="6">
                  <c:v>-51.658056225320756</c:v>
                </c:pt>
                <c:pt idx="7">
                  <c:v>-57.495703210308115</c:v>
                </c:pt>
                <c:pt idx="8">
                  <c:v>-55.780815507345224</c:v>
                </c:pt>
                <c:pt idx="9">
                  <c:v>-40.351766346278481</c:v>
                </c:pt>
                <c:pt idx="10">
                  <c:v>-38.501013979454633</c:v>
                </c:pt>
                <c:pt idx="11">
                  <c:v>-35.206834605846126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5-4C39-9600-B5CA49E42F0D}"/>
            </c:ext>
          </c:extLst>
        </c:ser>
        <c:ser>
          <c:idx val="1"/>
          <c:order val="1"/>
          <c:tx>
            <c:strRef>
              <c:f>DiaDat!$C$27</c:f>
              <c:strCache>
                <c:ptCount val="1"/>
                <c:pt idx="0">
                  <c:v>Wärmekraft</c:v>
                </c:pt>
              </c:strCache>
            </c:strRef>
          </c:tx>
          <c:spPr>
            <a:solidFill>
              <a:srgbClr val="FF69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DiaDat!$C$28:$C$39</c:f>
              <c:numCache>
                <c:formatCode>#,##0.0</c:formatCode>
                <c:ptCount val="12"/>
                <c:pt idx="0">
                  <c:v>-36.392590252854113</c:v>
                </c:pt>
                <c:pt idx="1">
                  <c:v>-30.758067115389693</c:v>
                </c:pt>
                <c:pt idx="2">
                  <c:v>-22.013177199535956</c:v>
                </c:pt>
                <c:pt idx="3">
                  <c:v>-16.95974053854318</c:v>
                </c:pt>
                <c:pt idx="4">
                  <c:v>-11.731860409881701</c:v>
                </c:pt>
                <c:pt idx="5">
                  <c:v>-15.379525840041937</c:v>
                </c:pt>
                <c:pt idx="6">
                  <c:v>-15.237073728818991</c:v>
                </c:pt>
                <c:pt idx="7">
                  <c:v>-14.33172115275557</c:v>
                </c:pt>
                <c:pt idx="8">
                  <c:v>-14.634318171362565</c:v>
                </c:pt>
                <c:pt idx="9">
                  <c:v>-19.323310377170024</c:v>
                </c:pt>
                <c:pt idx="10">
                  <c:v>-23.631479313825579</c:v>
                </c:pt>
                <c:pt idx="11">
                  <c:v>-22.962183880426533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5-4C39-9600-B5CA49E42F0D}"/>
            </c:ext>
          </c:extLst>
        </c:ser>
        <c:ser>
          <c:idx val="2"/>
          <c:order val="2"/>
          <c:tx>
            <c:strRef>
              <c:f>DiaDat!$D$27</c:f>
              <c:strCache>
                <c:ptCount val="1"/>
                <c:pt idx="0">
                  <c:v>Wind, Sonne, Geothermie</c:v>
                </c:pt>
              </c:strCache>
            </c:strRef>
          </c:tx>
          <c:spPr>
            <a:solidFill>
              <a:srgbClr val="91B2D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DiaDat!$D$28:$D$39</c:f>
              <c:numCache>
                <c:formatCode>#,##0.0</c:formatCode>
                <c:ptCount val="12"/>
                <c:pt idx="0">
                  <c:v>-6.9460164380591811</c:v>
                </c:pt>
                <c:pt idx="1">
                  <c:v>-5.8201107799338594</c:v>
                </c:pt>
                <c:pt idx="2">
                  <c:v>-7.8359623639950362</c:v>
                </c:pt>
                <c:pt idx="3">
                  <c:v>-9.5211403119197922</c:v>
                </c:pt>
                <c:pt idx="4">
                  <c:v>-7.2237968933280783</c:v>
                </c:pt>
                <c:pt idx="5">
                  <c:v>-6.6899538647049841</c:v>
                </c:pt>
                <c:pt idx="6">
                  <c:v>-6.4071236253603008</c:v>
                </c:pt>
                <c:pt idx="7">
                  <c:v>-5.9203938777893228</c:v>
                </c:pt>
                <c:pt idx="8">
                  <c:v>-7.678764291372941</c:v>
                </c:pt>
                <c:pt idx="9">
                  <c:v>-8.4378049915275817</c:v>
                </c:pt>
                <c:pt idx="10">
                  <c:v>-6.6942200093896096</c:v>
                </c:pt>
                <c:pt idx="11">
                  <c:v>-9.1292321183478276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15-4C39-9600-B5CA49E42F0D}"/>
            </c:ext>
          </c:extLst>
        </c:ser>
        <c:ser>
          <c:idx val="3"/>
          <c:order val="3"/>
          <c:tx>
            <c:strRef>
              <c:f>DiaDat!$E$27</c:f>
              <c:strCache>
                <c:ptCount val="1"/>
                <c:pt idx="0">
                  <c:v>Statische Differenz</c:v>
                </c:pt>
              </c:strCache>
            </c:strRef>
          </c:tx>
          <c:spPr>
            <a:solidFill>
              <a:srgbClr val="FFF8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DiaDat!$E$28:$E$39</c:f>
              <c:numCache>
                <c:formatCode>#,##0.0</c:formatCode>
                <c:ptCount val="12"/>
                <c:pt idx="0">
                  <c:v>-0.4989728637228491</c:v>
                </c:pt>
                <c:pt idx="1">
                  <c:v>-0.54214190695156494</c:v>
                </c:pt>
                <c:pt idx="2">
                  <c:v>-0.48444998142199314</c:v>
                </c:pt>
                <c:pt idx="3">
                  <c:v>-0.15813336346419171</c:v>
                </c:pt>
                <c:pt idx="4">
                  <c:v>-0.29438634606164171</c:v>
                </c:pt>
                <c:pt idx="5">
                  <c:v>-0.30776037510017246</c:v>
                </c:pt>
                <c:pt idx="6">
                  <c:v>-0.46043458250446284</c:v>
                </c:pt>
                <c:pt idx="7">
                  <c:v>-0.61406643922287463</c:v>
                </c:pt>
                <c:pt idx="8">
                  <c:v>-0.2744547820243054</c:v>
                </c:pt>
                <c:pt idx="9">
                  <c:v>-0.19059861933291264</c:v>
                </c:pt>
                <c:pt idx="10">
                  <c:v>-0.45538318188361132</c:v>
                </c:pt>
                <c:pt idx="11">
                  <c:v>-0.45425092546320411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15-4C39-9600-B5CA49E42F0D}"/>
            </c:ext>
          </c:extLst>
        </c:ser>
        <c:ser>
          <c:idx val="4"/>
          <c:order val="4"/>
          <c:tx>
            <c:strRef>
              <c:f>DiaDat!$F$27</c:f>
              <c:strCache>
                <c:ptCount val="1"/>
                <c:pt idx="0">
                  <c:v>Phys. Import</c:v>
                </c:pt>
              </c:strCache>
            </c:strRef>
          </c:tx>
          <c:spPr>
            <a:solidFill>
              <a:srgbClr val="F9A9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DiaDat!$F$28:$F$39</c:f>
              <c:numCache>
                <c:formatCode>#,##0.0</c:formatCode>
                <c:ptCount val="12"/>
                <c:pt idx="0">
                  <c:v>-30.385295094350166</c:v>
                </c:pt>
                <c:pt idx="1">
                  <c:v>-36.777747369559528</c:v>
                </c:pt>
                <c:pt idx="2">
                  <c:v>-32.381689917598152</c:v>
                </c:pt>
                <c:pt idx="3">
                  <c:v>-33.39092790567102</c:v>
                </c:pt>
                <c:pt idx="4">
                  <c:v>-27.253113826994014</c:v>
                </c:pt>
                <c:pt idx="5">
                  <c:v>-28.673950723166346</c:v>
                </c:pt>
                <c:pt idx="6">
                  <c:v>-26.23731183799547</c:v>
                </c:pt>
                <c:pt idx="7">
                  <c:v>-21.638115319924118</c:v>
                </c:pt>
                <c:pt idx="8">
                  <c:v>-21.631647247894961</c:v>
                </c:pt>
                <c:pt idx="9">
                  <c:v>-31.696519665691003</c:v>
                </c:pt>
                <c:pt idx="10">
                  <c:v>-30.717903515446576</c:v>
                </c:pt>
                <c:pt idx="11">
                  <c:v>-32.247498469916302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15-4C39-9600-B5CA49E42F0D}"/>
            </c:ext>
          </c:extLst>
        </c:ser>
        <c:ser>
          <c:idx val="5"/>
          <c:order val="5"/>
          <c:tx>
            <c:strRef>
              <c:f>DiaDat!$G$27</c:f>
              <c:strCache>
                <c:ptCount val="1"/>
                <c:pt idx="0">
                  <c:v>Endverbrauch</c:v>
                </c:pt>
              </c:strCache>
            </c:strRef>
          </c:tx>
          <c:spPr>
            <a:solidFill>
              <a:srgbClr val="40604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DiaDat!$G$28:$G$39</c:f>
              <c:numCache>
                <c:formatCode>#,##0.0</c:formatCode>
                <c:ptCount val="12"/>
                <c:pt idx="0">
                  <c:v>69.395133526364475</c:v>
                </c:pt>
                <c:pt idx="1">
                  <c:v>68.733500142933295</c:v>
                </c:pt>
                <c:pt idx="2">
                  <c:v>66.458799473727694</c:v>
                </c:pt>
                <c:pt idx="3">
                  <c:v>64.782480115228481</c:v>
                </c:pt>
                <c:pt idx="4">
                  <c:v>64.038757406890056</c:v>
                </c:pt>
                <c:pt idx="5">
                  <c:v>65.35968904971287</c:v>
                </c:pt>
                <c:pt idx="6">
                  <c:v>66.327368070013776</c:v>
                </c:pt>
                <c:pt idx="7">
                  <c:v>64.653508591019545</c:v>
                </c:pt>
                <c:pt idx="8">
                  <c:v>64.540893227610042</c:v>
                </c:pt>
                <c:pt idx="9">
                  <c:v>63.037408394966555</c:v>
                </c:pt>
                <c:pt idx="10">
                  <c:v>65.418215344713033</c:v>
                </c:pt>
                <c:pt idx="11">
                  <c:v>67.46485298453986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15-4C39-9600-B5CA49E42F0D}"/>
            </c:ext>
          </c:extLst>
        </c:ser>
        <c:ser>
          <c:idx val="6"/>
          <c:order val="6"/>
          <c:tx>
            <c:strRef>
              <c:f>DiaDat!$H$27</c:f>
              <c:strCache>
                <c:ptCount val="1"/>
                <c:pt idx="0">
                  <c:v>Netzverluste</c:v>
                </c:pt>
              </c:strCache>
            </c:strRef>
          </c:tx>
          <c:spPr>
            <a:solidFill>
              <a:srgbClr val="609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DiaDat!$H$28:$H$39</c:f>
              <c:numCache>
                <c:formatCode>#,##0.0</c:formatCode>
                <c:ptCount val="12"/>
                <c:pt idx="0">
                  <c:v>3.794893369739317</c:v>
                </c:pt>
                <c:pt idx="1">
                  <c:v>3.6997323848999613</c:v>
                </c:pt>
                <c:pt idx="2">
                  <c:v>3.4203452161551358</c:v>
                </c:pt>
                <c:pt idx="3">
                  <c:v>3.3454675820392481</c:v>
                </c:pt>
                <c:pt idx="4">
                  <c:v>3.372244077122529</c:v>
                </c:pt>
                <c:pt idx="5">
                  <c:v>3.3623944103172092</c:v>
                </c:pt>
                <c:pt idx="6">
                  <c:v>3.4022348536279092</c:v>
                </c:pt>
                <c:pt idx="7">
                  <c:v>3.3305295069255019</c:v>
                </c:pt>
                <c:pt idx="8">
                  <c:v>3.2511403229619331</c:v>
                </c:pt>
                <c:pt idx="9">
                  <c:v>3.3963815444063199</c:v>
                </c:pt>
                <c:pt idx="10">
                  <c:v>3.5972049491199511</c:v>
                </c:pt>
                <c:pt idx="11">
                  <c:v>3.6702534840841441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15-4C39-9600-B5CA49E42F0D}"/>
            </c:ext>
          </c:extLst>
        </c:ser>
        <c:ser>
          <c:idx val="7"/>
          <c:order val="7"/>
          <c:tx>
            <c:strRef>
              <c:f>DiaDat!$I$27</c:f>
              <c:strCache>
                <c:ptCount val="1"/>
                <c:pt idx="0">
                  <c:v>Eigenbedarf</c:v>
                </c:pt>
              </c:strCache>
            </c:strRef>
          </c:tx>
          <c:spPr>
            <a:solidFill>
              <a:srgbClr val="A5C3A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DiaDat!$I$28:$I$39</c:f>
              <c:numCache>
                <c:formatCode>#,##0.0</c:formatCode>
                <c:ptCount val="12"/>
                <c:pt idx="0">
                  <c:v>2.3345386366576628</c:v>
                </c:pt>
                <c:pt idx="1">
                  <c:v>2.1603470264787177</c:v>
                </c:pt>
                <c:pt idx="2">
                  <c:v>2.0752261978577318</c:v>
                </c:pt>
                <c:pt idx="3">
                  <c:v>1.9730489119562968</c:v>
                </c:pt>
                <c:pt idx="4">
                  <c:v>2.0046621427907581</c:v>
                </c:pt>
                <c:pt idx="5">
                  <c:v>2.0873182984917031</c:v>
                </c:pt>
                <c:pt idx="6">
                  <c:v>2.1468798191277285</c:v>
                </c:pt>
                <c:pt idx="7">
                  <c:v>2.1444243319729619</c:v>
                </c:pt>
                <c:pt idx="8">
                  <c:v>2.1157583710656036</c:v>
                </c:pt>
                <c:pt idx="9">
                  <c:v>1.9697645794577876</c:v>
                </c:pt>
                <c:pt idx="10">
                  <c:v>2.0706927023971042</c:v>
                </c:pt>
                <c:pt idx="11">
                  <c:v>2.1124006770296408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215-4C39-9600-B5CA49E42F0D}"/>
            </c:ext>
          </c:extLst>
        </c:ser>
        <c:ser>
          <c:idx val="8"/>
          <c:order val="8"/>
          <c:tx>
            <c:strRef>
              <c:f>DiaDat!$J$27</c:f>
              <c:strCache>
                <c:ptCount val="1"/>
                <c:pt idx="0">
                  <c:v>Pumpspeicherung</c:v>
                </c:pt>
              </c:strCache>
            </c:strRef>
          </c:tx>
          <c:spPr>
            <a:solidFill>
              <a:srgbClr val="C9DBC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DiaDat!$J$28:$J$39</c:f>
              <c:numCache>
                <c:formatCode>#,##0.0</c:formatCode>
                <c:ptCount val="12"/>
                <c:pt idx="0">
                  <c:v>6.0669643428718576</c:v>
                </c:pt>
                <c:pt idx="1">
                  <c:v>7.2557026809687732</c:v>
                </c:pt>
                <c:pt idx="2">
                  <c:v>6.0212286117866629</c:v>
                </c:pt>
                <c:pt idx="3">
                  <c:v>6.1085122055952263</c:v>
                </c:pt>
                <c:pt idx="4">
                  <c:v>5.813911743936762</c:v>
                </c:pt>
                <c:pt idx="5">
                  <c:v>5.527545521600401</c:v>
                </c:pt>
                <c:pt idx="6">
                  <c:v>4.4241823279121411</c:v>
                </c:pt>
                <c:pt idx="7">
                  <c:v>4.1009485951876199</c:v>
                </c:pt>
                <c:pt idx="8">
                  <c:v>3.9796120457666841</c:v>
                </c:pt>
                <c:pt idx="9">
                  <c:v>5.8502220480955307</c:v>
                </c:pt>
                <c:pt idx="10">
                  <c:v>5.272886531201201</c:v>
                </c:pt>
                <c:pt idx="11">
                  <c:v>6.2376962764288102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15-4C39-9600-B5CA49E42F0D}"/>
            </c:ext>
          </c:extLst>
        </c:ser>
        <c:ser>
          <c:idx val="9"/>
          <c:order val="9"/>
          <c:tx>
            <c:strRef>
              <c:f>DiaDat!$K$27</c:f>
              <c:strCache>
                <c:ptCount val="1"/>
                <c:pt idx="0">
                  <c:v>Phys. Export</c:v>
                </c:pt>
              </c:strCache>
            </c:strRef>
          </c:tx>
          <c:spPr>
            <a:solidFill>
              <a:srgbClr val="FBC26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DiaDat!$A$28:$A$39</c:f>
              <c:strCache>
                <c:ptCount val="12"/>
                <c:pt idx="0">
                  <c:v>Jänner</c:v>
                </c:pt>
                <c:pt idx="1">
                  <c:v>Feber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DiaDat!$K$28:$K$39</c:f>
              <c:numCache>
                <c:formatCode>#,##0.0</c:formatCode>
                <c:ptCount val="12"/>
                <c:pt idx="0">
                  <c:v>18.408470124366687</c:v>
                </c:pt>
                <c:pt idx="1">
                  <c:v>18.150717764719261</c:v>
                </c:pt>
                <c:pt idx="2">
                  <c:v>22.024400500472769</c:v>
                </c:pt>
                <c:pt idx="3">
                  <c:v>23.790491185180748</c:v>
                </c:pt>
                <c:pt idx="4">
                  <c:v>24.770424629259892</c:v>
                </c:pt>
                <c:pt idx="5">
                  <c:v>23.663052719877818</c:v>
                </c:pt>
                <c:pt idx="6">
                  <c:v>23.69933492931845</c:v>
                </c:pt>
                <c:pt idx="7">
                  <c:v>25.77058897489437</c:v>
                </c:pt>
                <c:pt idx="8">
                  <c:v>26.112596032595743</c:v>
                </c:pt>
                <c:pt idx="9">
                  <c:v>25.746223433073805</c:v>
                </c:pt>
                <c:pt idx="10">
                  <c:v>23.64100047256872</c:v>
                </c:pt>
                <c:pt idx="11">
                  <c:v>20.514796577917554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15-4C39-9600-B5CA49E42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372600192"/>
        <c:axId val="372606464"/>
        <c:axId val="0"/>
      </c:bar3DChart>
      <c:catAx>
        <c:axId val="37260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</a:t>
                </a:r>
              </a:p>
            </c:rich>
          </c:tx>
          <c:layout>
            <c:manualLayout>
              <c:xMode val="edge"/>
              <c:yMode val="edge"/>
              <c:x val="0.40644492431146839"/>
              <c:y val="0.9310924920219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60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260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Anteile im jeweiligen Monat in %</a:t>
                </a:r>
              </a:p>
            </c:rich>
          </c:tx>
          <c:layout>
            <c:manualLayout>
              <c:xMode val="edge"/>
              <c:yMode val="edge"/>
              <c:x val="2.5987481491820823E-2"/>
              <c:y val="0.351260417911504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60019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16634781966125"/>
          <c:y val="0.36806717035581343"/>
          <c:w val="0.17775471496719841"/>
          <c:h val="0.35630244364479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9A8AF3-EB69-40BB-A9F1-2E369D50DDEE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8E7FC6-0420-4076-A40A-C376CFB32369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A1AB0A-5409-4BB3-8F2B-8C8040403BBA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1CC9454-C8D5-42CC-B4E8-2FD067E377A7}">
  <sheetPr>
    <tabColor indexed="50"/>
  </sheetPr>
  <sheetViews>
    <sheetView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2E3FDFF-D2CE-4FA8-BA5D-2A934933AB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0.86475</cdr:x>
      <cdr:y>0.93255</cdr:y>
    </cdr:from>
    <cdr:to>
      <cdr:x>1</cdr:x>
      <cdr:y>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06357" y="5267326"/>
          <a:ext cx="1247168" cy="38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DE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B7D537-8700-4D37-80A2-67877AB43D7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</cdr:x>
      <cdr:y>0.94775</cdr:y>
    </cdr:from>
    <cdr:to>
      <cdr:x>1</cdr:x>
      <cdr:y>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6875" y="5372672"/>
          <a:ext cx="1246175" cy="294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DE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5496A5-0FD5-43C2-B803-D49D388675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0.86375</cdr:x>
      <cdr:y>0.94475</cdr:y>
    </cdr:from>
    <cdr:to>
      <cdr:x>1</cdr:x>
      <cdr:y>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4584" y="5354253"/>
          <a:ext cx="1248466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</a:t>
          </a:r>
          <a:r>
            <a:rPr lang="de-DE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Austria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AC0930-DA5B-498C-93F2-DA04DFCA89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0.86475</cdr:x>
      <cdr:y>0.94475</cdr:y>
    </cdr:from>
    <cdr:to>
      <cdr:x>1</cdr:x>
      <cdr:y>1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23747" y="5354253"/>
          <a:ext cx="1239303" cy="3131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Energie-Control Austria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D72A5-122F-4E65-AF87-C00882587C0B}">
  <sheetPr>
    <tabColor indexed="50"/>
  </sheetPr>
  <dimension ref="A1:N39"/>
  <sheetViews>
    <sheetView showGridLines="0" showZeros="0" tabSelected="1" workbookViewId="0">
      <selection sqref="A1:N1"/>
    </sheetView>
  </sheetViews>
  <sheetFormatPr baseColWidth="10" defaultColWidth="8.7109375" defaultRowHeight="12.75" x14ac:dyDescent="0.2"/>
  <cols>
    <col min="1" max="7" width="8.7109375" style="30" customWidth="1"/>
    <col min="8" max="8" width="16.7109375" style="30" customWidth="1"/>
    <col min="9" max="14" width="8.7109375" style="30" customWidth="1"/>
    <col min="15" max="15" width="8.5703125" style="30" bestFit="1" customWidth="1"/>
    <col min="16" max="16384" width="8.7109375" style="30"/>
  </cols>
  <sheetData>
    <row r="1" spans="1:14" x14ac:dyDescent="0.2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">
      <c r="A2" s="54" t="s">
        <v>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2.75" customHeight="1" x14ac:dyDescent="0.2">
      <c r="A5" s="55" t="s">
        <v>50</v>
      </c>
      <c r="B5" s="58" t="s">
        <v>48</v>
      </c>
      <c r="C5" s="58" t="s">
        <v>3</v>
      </c>
      <c r="D5" s="61" t="s">
        <v>4</v>
      </c>
      <c r="E5" s="58" t="s">
        <v>5</v>
      </c>
      <c r="F5" s="58" t="s">
        <v>6</v>
      </c>
      <c r="G5" s="61" t="s">
        <v>7</v>
      </c>
      <c r="H5" s="58" t="s">
        <v>8</v>
      </c>
      <c r="I5" s="71" t="s">
        <v>9</v>
      </c>
      <c r="J5" s="72"/>
      <c r="K5" s="72"/>
      <c r="L5" s="72"/>
      <c r="M5" s="58" t="s">
        <v>10</v>
      </c>
      <c r="N5" s="64" t="s">
        <v>11</v>
      </c>
    </row>
    <row r="6" spans="1:14" ht="12.75" customHeight="1" x14ac:dyDescent="0.2">
      <c r="A6" s="56"/>
      <c r="B6" s="59"/>
      <c r="C6" s="59"/>
      <c r="D6" s="62"/>
      <c r="E6" s="59"/>
      <c r="F6" s="59"/>
      <c r="G6" s="62"/>
      <c r="H6" s="59"/>
      <c r="I6" s="58" t="s">
        <v>12</v>
      </c>
      <c r="J6" s="58" t="s">
        <v>13</v>
      </c>
      <c r="K6" s="58" t="s">
        <v>49</v>
      </c>
      <c r="L6" s="58" t="s">
        <v>56</v>
      </c>
      <c r="M6" s="59"/>
      <c r="N6" s="65"/>
    </row>
    <row r="7" spans="1:14" x14ac:dyDescent="0.2">
      <c r="A7" s="56"/>
      <c r="B7" s="59"/>
      <c r="C7" s="59"/>
      <c r="D7" s="62"/>
      <c r="E7" s="59"/>
      <c r="F7" s="59"/>
      <c r="G7" s="62"/>
      <c r="H7" s="59"/>
      <c r="I7" s="59"/>
      <c r="J7" s="59"/>
      <c r="K7" s="59"/>
      <c r="L7" s="67"/>
      <c r="M7" s="59"/>
      <c r="N7" s="65"/>
    </row>
    <row r="8" spans="1:14" x14ac:dyDescent="0.2">
      <c r="A8" s="57"/>
      <c r="B8" s="60"/>
      <c r="C8" s="60"/>
      <c r="D8" s="63"/>
      <c r="E8" s="60"/>
      <c r="F8" s="60"/>
      <c r="G8" s="63"/>
      <c r="H8" s="60"/>
      <c r="I8" s="60"/>
      <c r="J8" s="60"/>
      <c r="K8" s="60"/>
      <c r="L8" s="68"/>
      <c r="M8" s="60"/>
      <c r="N8" s="66"/>
    </row>
    <row r="9" spans="1:14" x14ac:dyDescent="0.2">
      <c r="A9" s="10">
        <f>D9-SUM(B9:C9)</f>
        <v>6469.4302739999994</v>
      </c>
      <c r="B9" s="31">
        <v>353.78270500000002</v>
      </c>
      <c r="C9" s="31">
        <v>217.63968400000002</v>
      </c>
      <c r="D9" s="1">
        <f>G9-SUM(E9:F9)</f>
        <v>7040.8526629999997</v>
      </c>
      <c r="E9" s="31">
        <v>565.59877900000004</v>
      </c>
      <c r="F9" s="31">
        <v>1716.1479180000001</v>
      </c>
      <c r="G9" s="1">
        <f>N9</f>
        <v>9322.5993600000002</v>
      </c>
      <c r="H9" s="32" t="s">
        <v>14</v>
      </c>
      <c r="I9" s="31">
        <v>2403.0981230000002</v>
      </c>
      <c r="J9" s="31">
        <v>3392.7353859999998</v>
      </c>
      <c r="K9" s="31">
        <v>647.54928400000006</v>
      </c>
      <c r="L9" s="31">
        <v>46.517241000000006</v>
      </c>
      <c r="M9" s="31">
        <v>2832.6993259999999</v>
      </c>
      <c r="N9" s="11">
        <f>SUM(I9:M9)</f>
        <v>9322.5993600000002</v>
      </c>
    </row>
    <row r="10" spans="1:14" x14ac:dyDescent="0.2">
      <c r="A10" s="12">
        <f t="shared" ref="A10:A22" si="0">D10-SUM(B10:C10)</f>
        <v>5560.3006370000003</v>
      </c>
      <c r="B10" s="33">
        <v>299.295457</v>
      </c>
      <c r="C10" s="33">
        <v>174.764546</v>
      </c>
      <c r="D10" s="2">
        <f t="shared" ref="D10:D22" si="1">G10-SUM(E10:F10)</f>
        <v>6034.3606399999999</v>
      </c>
      <c r="E10" s="33">
        <v>586.96106200000008</v>
      </c>
      <c r="F10" s="33">
        <v>1468.3298150000001</v>
      </c>
      <c r="G10" s="2">
        <f t="shared" ref="G10:G22" si="2">N10</f>
        <v>8089.6515170000002</v>
      </c>
      <c r="H10" s="34" t="s">
        <v>15</v>
      </c>
      <c r="I10" s="33">
        <v>2111.5554050000001</v>
      </c>
      <c r="J10" s="33">
        <v>2488.2204430000006</v>
      </c>
      <c r="K10" s="33">
        <v>470.82667999999995</v>
      </c>
      <c r="L10" s="33">
        <v>43.857391000000007</v>
      </c>
      <c r="M10" s="33">
        <v>2975.1915979999999</v>
      </c>
      <c r="N10" s="13">
        <f t="shared" ref="N10:N22" si="3">SUM(I10:M10)</f>
        <v>8089.6515170000002</v>
      </c>
    </row>
    <row r="11" spans="1:14" x14ac:dyDescent="0.2">
      <c r="A11" s="10">
        <f t="shared" si="0"/>
        <v>5688.0705149999985</v>
      </c>
      <c r="B11" s="31">
        <v>292.74023800000003</v>
      </c>
      <c r="C11" s="31">
        <v>177.61429700000002</v>
      </c>
      <c r="D11" s="1">
        <f t="shared" si="1"/>
        <v>6158.4250499999989</v>
      </c>
      <c r="E11" s="31">
        <v>515.34444199999996</v>
      </c>
      <c r="F11" s="31">
        <v>1885.0226619999999</v>
      </c>
      <c r="G11" s="1">
        <f t="shared" si="2"/>
        <v>8558.7921539999988</v>
      </c>
      <c r="H11" s="32" t="s">
        <v>16</v>
      </c>
      <c r="I11" s="31">
        <v>3191.1217359999996</v>
      </c>
      <c r="J11" s="31">
        <v>1884.062083</v>
      </c>
      <c r="K11" s="31">
        <v>670.66373199999998</v>
      </c>
      <c r="L11" s="31">
        <v>41.463067000000002</v>
      </c>
      <c r="M11" s="31">
        <v>2771.4815359999998</v>
      </c>
      <c r="N11" s="11">
        <f t="shared" si="3"/>
        <v>8558.7921539999988</v>
      </c>
    </row>
    <row r="12" spans="1:14" x14ac:dyDescent="0.2">
      <c r="A12" s="12">
        <f t="shared" si="0"/>
        <v>5125.3113669999993</v>
      </c>
      <c r="B12" s="33">
        <v>264.67901499999999</v>
      </c>
      <c r="C12" s="33">
        <v>156.09914900000001</v>
      </c>
      <c r="D12" s="2">
        <f t="shared" si="1"/>
        <v>5546.0895309999996</v>
      </c>
      <c r="E12" s="33">
        <v>483.27922899999999</v>
      </c>
      <c r="F12" s="33">
        <v>1882.2014020000001</v>
      </c>
      <c r="G12" s="2">
        <f t="shared" si="2"/>
        <v>7911.570162</v>
      </c>
      <c r="H12" s="34" t="s">
        <v>17</v>
      </c>
      <c r="I12" s="33">
        <v>3162.2591729999999</v>
      </c>
      <c r="J12" s="33">
        <v>1341.7817720000003</v>
      </c>
      <c r="K12" s="33">
        <v>753.27169599999991</v>
      </c>
      <c r="L12" s="33">
        <v>12.510832000000001</v>
      </c>
      <c r="M12" s="33">
        <v>2641.7466890000001</v>
      </c>
      <c r="N12" s="13">
        <f t="shared" si="3"/>
        <v>7911.570162</v>
      </c>
    </row>
    <row r="13" spans="1:14" x14ac:dyDescent="0.2">
      <c r="A13" s="10">
        <f t="shared" si="0"/>
        <v>5080.544237000001</v>
      </c>
      <c r="B13" s="31">
        <v>267.53853300000003</v>
      </c>
      <c r="C13" s="31">
        <v>159.04079199999998</v>
      </c>
      <c r="D13" s="1">
        <f t="shared" si="1"/>
        <v>5507.1235620000007</v>
      </c>
      <c r="E13" s="31">
        <v>461.24935900000003</v>
      </c>
      <c r="F13" s="31">
        <v>1965.1730169999998</v>
      </c>
      <c r="G13" s="1">
        <f t="shared" si="2"/>
        <v>7933.5459380000011</v>
      </c>
      <c r="H13" s="32" t="s">
        <v>18</v>
      </c>
      <c r="I13" s="31">
        <v>4244.1965769999997</v>
      </c>
      <c r="J13" s="31">
        <v>930.75253500000008</v>
      </c>
      <c r="K13" s="31">
        <v>573.10324500000002</v>
      </c>
      <c r="L13" s="31">
        <v>23.355276000000003</v>
      </c>
      <c r="M13" s="31">
        <v>2162.1383050000004</v>
      </c>
      <c r="N13" s="11">
        <f t="shared" si="3"/>
        <v>7933.5459380000011</v>
      </c>
    </row>
    <row r="14" spans="1:14" x14ac:dyDescent="0.2">
      <c r="A14" s="12">
        <f t="shared" si="0"/>
        <v>4988.1185600000008</v>
      </c>
      <c r="B14" s="33">
        <v>256.61110400000001</v>
      </c>
      <c r="C14" s="33">
        <v>159.29988799999998</v>
      </c>
      <c r="D14" s="2">
        <f t="shared" si="1"/>
        <v>5404.0295520000009</v>
      </c>
      <c r="E14" s="33">
        <v>421.85103399999997</v>
      </c>
      <c r="F14" s="33">
        <v>1805.9160649999999</v>
      </c>
      <c r="G14" s="2">
        <f t="shared" si="2"/>
        <v>7631.7966510000006</v>
      </c>
      <c r="H14" s="34" t="s">
        <v>19</v>
      </c>
      <c r="I14" s="33">
        <v>3735.673581</v>
      </c>
      <c r="J14" s="33">
        <v>1173.7341380000003</v>
      </c>
      <c r="K14" s="33">
        <v>510.56367500000005</v>
      </c>
      <c r="L14" s="33">
        <v>23.487646000000002</v>
      </c>
      <c r="M14" s="33">
        <v>2188.3376109999999</v>
      </c>
      <c r="N14" s="13">
        <f t="shared" si="3"/>
        <v>7631.7966510000006</v>
      </c>
    </row>
    <row r="15" spans="1:14" x14ac:dyDescent="0.2">
      <c r="A15" s="10">
        <f t="shared" si="0"/>
        <v>5113.2530140000008</v>
      </c>
      <c r="B15" s="31">
        <v>262.282194</v>
      </c>
      <c r="C15" s="31">
        <v>165.50543199999998</v>
      </c>
      <c r="D15" s="1">
        <f t="shared" si="1"/>
        <v>5541.0406400000011</v>
      </c>
      <c r="E15" s="31">
        <v>341.06529899999998</v>
      </c>
      <c r="F15" s="31">
        <v>1827.0089599999999</v>
      </c>
      <c r="G15" s="1">
        <f t="shared" si="2"/>
        <v>7709.1148990000011</v>
      </c>
      <c r="H15" s="32" t="s">
        <v>20</v>
      </c>
      <c r="I15" s="31">
        <v>3982.3789090000005</v>
      </c>
      <c r="J15" s="31">
        <v>1174.643521</v>
      </c>
      <c r="K15" s="31">
        <v>493.93252199999995</v>
      </c>
      <c r="L15" s="31">
        <v>35.495430999999996</v>
      </c>
      <c r="M15" s="31">
        <v>2022.6645159999998</v>
      </c>
      <c r="N15" s="11">
        <f t="shared" si="3"/>
        <v>7709.1148990000011</v>
      </c>
    </row>
    <row r="16" spans="1:14" x14ac:dyDescent="0.2">
      <c r="A16" s="12">
        <f t="shared" si="0"/>
        <v>5091.9120010000006</v>
      </c>
      <c r="B16" s="33">
        <v>262.30228700000004</v>
      </c>
      <c r="C16" s="33">
        <v>168.88828200000003</v>
      </c>
      <c r="D16" s="2">
        <f t="shared" si="1"/>
        <v>5523.1025700000009</v>
      </c>
      <c r="E16" s="33">
        <v>322.97813100000002</v>
      </c>
      <c r="F16" s="33">
        <v>2029.6125320000001</v>
      </c>
      <c r="G16" s="2">
        <f t="shared" si="2"/>
        <v>7875.6932330000009</v>
      </c>
      <c r="H16" s="34" t="s">
        <v>21</v>
      </c>
      <c r="I16" s="33">
        <v>4528.1852070000004</v>
      </c>
      <c r="J16" s="33">
        <v>1128.722393</v>
      </c>
      <c r="K16" s="33">
        <v>466.27206000000001</v>
      </c>
      <c r="L16" s="33">
        <v>48.361989000000001</v>
      </c>
      <c r="M16" s="33">
        <v>1704.1515840000002</v>
      </c>
      <c r="N16" s="13">
        <f t="shared" si="3"/>
        <v>7875.6932330000009</v>
      </c>
    </row>
    <row r="17" spans="1:14" x14ac:dyDescent="0.2">
      <c r="A17" s="10">
        <f t="shared" si="0"/>
        <v>5188.7389610000009</v>
      </c>
      <c r="B17" s="31">
        <v>261.37410899999998</v>
      </c>
      <c r="C17" s="31">
        <v>170.09553700000001</v>
      </c>
      <c r="D17" s="1">
        <f t="shared" si="1"/>
        <v>5620.2086070000005</v>
      </c>
      <c r="E17" s="31">
        <v>319.93929800000001</v>
      </c>
      <c r="F17" s="31">
        <v>2099.3115780000003</v>
      </c>
      <c r="G17" s="1">
        <f t="shared" si="2"/>
        <v>8039.4594830000005</v>
      </c>
      <c r="H17" s="32" t="s">
        <v>22</v>
      </c>
      <c r="I17" s="31">
        <v>4484.4760620000006</v>
      </c>
      <c r="J17" s="31">
        <v>1176.52008</v>
      </c>
      <c r="K17" s="31">
        <v>617.33114399999977</v>
      </c>
      <c r="L17" s="31">
        <v>22.064681</v>
      </c>
      <c r="M17" s="31">
        <v>1739.0675160000001</v>
      </c>
      <c r="N17" s="11">
        <f t="shared" si="3"/>
        <v>8039.4594830000005</v>
      </c>
    </row>
    <row r="18" spans="1:14" x14ac:dyDescent="0.2">
      <c r="A18" s="12">
        <f t="shared" si="0"/>
        <v>5390.8034149999994</v>
      </c>
      <c r="B18" s="33">
        <v>290.45015799999999</v>
      </c>
      <c r="C18" s="33">
        <v>168.4494</v>
      </c>
      <c r="D18" s="2">
        <f t="shared" si="1"/>
        <v>5849.7029729999995</v>
      </c>
      <c r="E18" s="33">
        <v>500.29653500000001</v>
      </c>
      <c r="F18" s="33">
        <v>2201.7534150000001</v>
      </c>
      <c r="G18" s="2">
        <f t="shared" si="2"/>
        <v>8551.752923</v>
      </c>
      <c r="H18" s="34" t="s">
        <v>23</v>
      </c>
      <c r="I18" s="33">
        <v>3450.7833580000001</v>
      </c>
      <c r="J18" s="33">
        <v>1652.4817599999999</v>
      </c>
      <c r="K18" s="33">
        <v>721.5802349999999</v>
      </c>
      <c r="L18" s="33">
        <v>16.299523000000001</v>
      </c>
      <c r="M18" s="33">
        <v>2710.6080470000002</v>
      </c>
      <c r="N18" s="13">
        <f t="shared" si="3"/>
        <v>8551.752923</v>
      </c>
    </row>
    <row r="19" spans="1:14" x14ac:dyDescent="0.2">
      <c r="A19" s="10">
        <f t="shared" si="0"/>
        <v>5814.8891149999981</v>
      </c>
      <c r="B19" s="31">
        <v>319.74806699999999</v>
      </c>
      <c r="C19" s="31">
        <v>184.05956800000001</v>
      </c>
      <c r="D19" s="1">
        <f t="shared" si="1"/>
        <v>6318.6967499999982</v>
      </c>
      <c r="E19" s="31">
        <v>468.69591800000001</v>
      </c>
      <c r="F19" s="31">
        <v>2101.3993670000004</v>
      </c>
      <c r="G19" s="1">
        <f t="shared" si="2"/>
        <v>8888.7920349999986</v>
      </c>
      <c r="H19" s="32" t="s">
        <v>24</v>
      </c>
      <c r="I19" s="31">
        <v>3422.2750639999995</v>
      </c>
      <c r="J19" s="31">
        <v>2100.5530510000003</v>
      </c>
      <c r="K19" s="31">
        <v>595.03529499999979</v>
      </c>
      <c r="L19" s="31">
        <v>40.478063999999996</v>
      </c>
      <c r="M19" s="31">
        <v>2730.4505609999997</v>
      </c>
      <c r="N19" s="11">
        <f t="shared" si="3"/>
        <v>8888.7920349999986</v>
      </c>
    </row>
    <row r="20" spans="1:14" x14ac:dyDescent="0.2">
      <c r="A20" s="12">
        <f t="shared" si="0"/>
        <v>6033.3725550000017</v>
      </c>
      <c r="B20" s="33">
        <v>328.23026600000003</v>
      </c>
      <c r="C20" s="33">
        <v>188.91170300000002</v>
      </c>
      <c r="D20" s="2">
        <f t="shared" si="1"/>
        <v>6550.514524000002</v>
      </c>
      <c r="E20" s="33">
        <v>557.83632299999999</v>
      </c>
      <c r="F20" s="33">
        <v>1834.6354460000002</v>
      </c>
      <c r="G20" s="2">
        <f t="shared" si="2"/>
        <v>8942.9862930000018</v>
      </c>
      <c r="H20" s="34" t="s">
        <v>25</v>
      </c>
      <c r="I20" s="33">
        <v>3148.5423930000002</v>
      </c>
      <c r="J20" s="33">
        <v>2053.5049570000006</v>
      </c>
      <c r="K20" s="33">
        <v>816.42597699999999</v>
      </c>
      <c r="L20" s="33">
        <v>40.623598000000001</v>
      </c>
      <c r="M20" s="33">
        <v>2883.8893680000001</v>
      </c>
      <c r="N20" s="13">
        <f t="shared" si="3"/>
        <v>8942.9862930000018</v>
      </c>
    </row>
    <row r="21" spans="1:14" x14ac:dyDescent="0.2">
      <c r="A21" s="10">
        <f>D21-SUM(B21:C21)</f>
        <v>0</v>
      </c>
      <c r="B21" s="31"/>
      <c r="C21" s="31"/>
      <c r="D21" s="1">
        <f>G21-SUM(E21:F21)</f>
        <v>0</v>
      </c>
      <c r="E21" s="31">
        <v>0</v>
      </c>
      <c r="F21" s="31">
        <v>0</v>
      </c>
      <c r="G21" s="1">
        <f t="shared" si="2"/>
        <v>0</v>
      </c>
      <c r="H21" s="32" t="s">
        <v>26</v>
      </c>
      <c r="I21" s="31">
        <v>0</v>
      </c>
      <c r="J21" s="31">
        <v>33.149633999999999</v>
      </c>
      <c r="K21" s="31"/>
      <c r="L21" s="31">
        <v>-33.149633999999999</v>
      </c>
      <c r="M21" s="31"/>
      <c r="N21" s="11">
        <f t="shared" si="3"/>
        <v>0</v>
      </c>
    </row>
    <row r="22" spans="1:14" x14ac:dyDescent="0.2">
      <c r="A22" s="10">
        <f t="shared" si="0"/>
        <v>729.49991799999998</v>
      </c>
      <c r="B22" s="31">
        <v>0</v>
      </c>
      <c r="C22" s="31">
        <v>0</v>
      </c>
      <c r="D22" s="1">
        <f t="shared" si="1"/>
        <v>729.49991799999998</v>
      </c>
      <c r="E22" s="31">
        <v>0</v>
      </c>
      <c r="F22" s="31">
        <v>0</v>
      </c>
      <c r="G22" s="1">
        <f t="shared" si="2"/>
        <v>729.49991799999998</v>
      </c>
      <c r="H22" s="32" t="s">
        <v>27</v>
      </c>
      <c r="I22" s="31">
        <v>223.18915799999999</v>
      </c>
      <c r="J22" s="31">
        <v>741.00068699999997</v>
      </c>
      <c r="K22" s="31">
        <v>0</v>
      </c>
      <c r="L22" s="31">
        <v>-234.68992700000001</v>
      </c>
      <c r="M22" s="31"/>
      <c r="N22" s="11">
        <f t="shared" si="3"/>
        <v>729.49991799999998</v>
      </c>
    </row>
    <row r="23" spans="1:14" x14ac:dyDescent="0.2">
      <c r="A23" s="12">
        <f t="shared" ref="A23:G23" si="4">SUM(A9:A22)</f>
        <v>66274.244569000002</v>
      </c>
      <c r="B23" s="2">
        <f>SUM(B9:B22)</f>
        <v>3459.0341330000001</v>
      </c>
      <c r="C23" s="2">
        <f t="shared" si="4"/>
        <v>2090.3682779999999</v>
      </c>
      <c r="D23" s="2">
        <f t="shared" si="4"/>
        <v>71823.646980000005</v>
      </c>
      <c r="E23" s="2">
        <f t="shared" si="4"/>
        <v>5545.0954090000014</v>
      </c>
      <c r="F23" s="2">
        <f t="shared" si="4"/>
        <v>22816.512177000001</v>
      </c>
      <c r="G23" s="2">
        <f t="shared" si="4"/>
        <v>100185.254566</v>
      </c>
      <c r="H23" s="3" t="s">
        <v>0</v>
      </c>
      <c r="I23" s="2">
        <f t="shared" ref="I23:N23" si="5">SUM(I9:I22)</f>
        <v>42087.734746000009</v>
      </c>
      <c r="J23" s="2">
        <f t="shared" si="5"/>
        <v>21271.862440000004</v>
      </c>
      <c r="K23" s="2">
        <f t="shared" si="5"/>
        <v>7336.5555449999983</v>
      </c>
      <c r="L23" s="2">
        <f t="shared" si="5"/>
        <v>126.67517800000007</v>
      </c>
      <c r="M23" s="2">
        <f t="shared" si="5"/>
        <v>29362.426657</v>
      </c>
      <c r="N23" s="13">
        <f t="shared" si="5"/>
        <v>100185.254566</v>
      </c>
    </row>
    <row r="24" spans="1:14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">
      <c r="A26" s="25">
        <f>D26-SUM(B26:C26)</f>
        <v>65372.986623999997</v>
      </c>
      <c r="B26" s="36">
        <v>3341.5655350000006</v>
      </c>
      <c r="C26" s="36">
        <v>2025.3035500000005</v>
      </c>
      <c r="D26" s="26">
        <f>G26-SUM(E26:F26)</f>
        <v>70739.855708999996</v>
      </c>
      <c r="E26" s="36">
        <v>4338.7896860000001</v>
      </c>
      <c r="F26" s="36">
        <v>19206.889296000005</v>
      </c>
      <c r="G26" s="26">
        <f>N26</f>
        <v>94285.534691000008</v>
      </c>
      <c r="H26" s="27" t="s">
        <v>28</v>
      </c>
      <c r="I26" s="36">
        <v>42915.882021000005</v>
      </c>
      <c r="J26" s="36">
        <v>19043.057492999993</v>
      </c>
      <c r="K26" s="36">
        <v>5900.0874289999992</v>
      </c>
      <c r="L26" s="36">
        <v>60.348136999999952</v>
      </c>
      <c r="M26" s="36">
        <v>26366.159611000003</v>
      </c>
      <c r="N26" s="28">
        <f>SUM(I26:M26)</f>
        <v>94285.534691000008</v>
      </c>
    </row>
    <row r="27" spans="1:14" x14ac:dyDescent="0.2">
      <c r="A27" s="37">
        <f t="shared" ref="A27:G27" si="6">A23-A26</f>
        <v>901.25794500000484</v>
      </c>
      <c r="B27" s="31">
        <f t="shared" si="6"/>
        <v>117.46859799999947</v>
      </c>
      <c r="C27" s="31">
        <f t="shared" si="6"/>
        <v>65.064727999999377</v>
      </c>
      <c r="D27" s="31">
        <f t="shared" si="6"/>
        <v>1083.7912710000091</v>
      </c>
      <c r="E27" s="31">
        <f t="shared" si="6"/>
        <v>1206.3057230000013</v>
      </c>
      <c r="F27" s="31">
        <f t="shared" si="6"/>
        <v>3609.6228809999957</v>
      </c>
      <c r="G27" s="31">
        <f t="shared" si="6"/>
        <v>5899.7198749999952</v>
      </c>
      <c r="H27" s="69" t="s">
        <v>29</v>
      </c>
      <c r="I27" s="31">
        <f>I23-I26</f>
        <v>-828.14727499999572</v>
      </c>
      <c r="J27" s="31">
        <f>J23-J26</f>
        <v>2228.8049470000115</v>
      </c>
      <c r="K27" s="31">
        <f>K23-K26</f>
        <v>1436.4681159999991</v>
      </c>
      <c r="L27" s="31"/>
      <c r="M27" s="31">
        <f>M23-M26</f>
        <v>2996.2670459999972</v>
      </c>
      <c r="N27" s="38">
        <f>N23-N26</f>
        <v>5899.7198749999952</v>
      </c>
    </row>
    <row r="28" spans="1:14" x14ac:dyDescent="0.2">
      <c r="A28" s="39">
        <f t="shared" ref="A28:G28" si="7">A27/A26</f>
        <v>1.3786396974390816E-2</v>
      </c>
      <c r="B28" s="40">
        <f t="shared" si="7"/>
        <v>3.5153761543688967E-2</v>
      </c>
      <c r="C28" s="40">
        <f t="shared" si="7"/>
        <v>3.2125914162348335E-2</v>
      </c>
      <c r="D28" s="40">
        <f t="shared" si="7"/>
        <v>1.5320801267369875E-2</v>
      </c>
      <c r="E28" s="40">
        <f t="shared" si="7"/>
        <v>0.27802816229889998</v>
      </c>
      <c r="F28" s="40">
        <f t="shared" si="7"/>
        <v>0.18793375779761118</v>
      </c>
      <c r="G28" s="40">
        <f t="shared" si="7"/>
        <v>6.2572905741427071E-2</v>
      </c>
      <c r="H28" s="70"/>
      <c r="I28" s="40">
        <f t="shared" ref="I28:N28" si="8">I27/I26</f>
        <v>-1.9296988340930726E-2</v>
      </c>
      <c r="J28" s="40">
        <f t="shared" si="8"/>
        <v>0.11704028871515482</v>
      </c>
      <c r="K28" s="40">
        <f t="shared" si="8"/>
        <v>0.24346556441511322</v>
      </c>
      <c r="L28" s="40"/>
      <c r="M28" s="40">
        <f t="shared" si="8"/>
        <v>0.11364063216661822</v>
      </c>
      <c r="N28" s="41">
        <f t="shared" si="8"/>
        <v>6.2572905741427071E-2</v>
      </c>
    </row>
    <row r="29" spans="1:14" s="22" customFormat="1" ht="11.25" x14ac:dyDescent="0.2"/>
    <row r="30" spans="1:14" s="22" customFormat="1" ht="11.25" x14ac:dyDescent="0.2"/>
    <row r="31" spans="1:14" s="22" customFormat="1" ht="11.25" x14ac:dyDescent="0.2">
      <c r="A31" s="22" t="s">
        <v>46</v>
      </c>
    </row>
    <row r="32" spans="1:14" s="22" customFormat="1" ht="11.25" x14ac:dyDescent="0.2">
      <c r="A32" s="23" t="s">
        <v>30</v>
      </c>
    </row>
    <row r="33" spans="1:14" s="22" customFormat="1" ht="11.25" x14ac:dyDescent="0.2">
      <c r="A33" s="22" t="s">
        <v>51</v>
      </c>
    </row>
    <row r="34" spans="1:14" s="22" customFormat="1" ht="11.25" x14ac:dyDescent="0.2">
      <c r="A34" s="22" t="s">
        <v>54</v>
      </c>
    </row>
    <row r="35" spans="1:14" s="22" customFormat="1" ht="11.25" x14ac:dyDescent="0.2">
      <c r="A35" s="23" t="s">
        <v>55</v>
      </c>
    </row>
    <row r="36" spans="1:14" s="22" customFormat="1" ht="11.25" x14ac:dyDescent="0.2"/>
    <row r="37" spans="1:14" s="22" customFormat="1" ht="11.25" x14ac:dyDescent="0.2">
      <c r="A37" s="22" t="s">
        <v>31</v>
      </c>
    </row>
    <row r="38" spans="1:14" s="22" customFormat="1" ht="11.25" x14ac:dyDescent="0.2">
      <c r="A38" s="22" t="s">
        <v>47</v>
      </c>
    </row>
    <row r="39" spans="1:14" s="22" customFormat="1" ht="11.25" x14ac:dyDescent="0.2">
      <c r="N39" s="24" t="s">
        <v>52</v>
      </c>
    </row>
  </sheetData>
  <mergeCells count="20">
    <mergeCell ref="H27:H28"/>
    <mergeCell ref="G5:G8"/>
    <mergeCell ref="H5:H8"/>
    <mergeCell ref="I5:L5"/>
    <mergeCell ref="M5:M8"/>
    <mergeCell ref="A1:N1"/>
    <mergeCell ref="A2:N2"/>
    <mergeCell ref="A3:N3"/>
    <mergeCell ref="A4:N4"/>
    <mergeCell ref="A5:A8"/>
    <mergeCell ref="B5:B8"/>
    <mergeCell ref="C5:C8"/>
    <mergeCell ref="D5:D8"/>
    <mergeCell ref="E5:E8"/>
    <mergeCell ref="F5:F8"/>
    <mergeCell ref="N5:N8"/>
    <mergeCell ref="I6:I8"/>
    <mergeCell ref="J6:J8"/>
    <mergeCell ref="K6:K8"/>
    <mergeCell ref="L6:L8"/>
  </mergeCells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FCBE-A58D-4B81-B2BA-0C8AA32DFFA2}">
  <sheetPr>
    <tabColor indexed="50"/>
  </sheetPr>
  <dimension ref="A1:N74"/>
  <sheetViews>
    <sheetView showGridLines="0" showZeros="0" workbookViewId="0">
      <selection sqref="A1:N1"/>
    </sheetView>
  </sheetViews>
  <sheetFormatPr baseColWidth="10" defaultColWidth="8.7109375" defaultRowHeight="12.75" x14ac:dyDescent="0.2"/>
  <cols>
    <col min="1" max="7" width="8.7109375" style="30" customWidth="1"/>
    <col min="8" max="8" width="16.7109375" style="30" customWidth="1"/>
    <col min="9" max="16384" width="8.7109375" style="30"/>
  </cols>
  <sheetData>
    <row r="1" spans="1:14" x14ac:dyDescent="0.2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x14ac:dyDescent="0.2">
      <c r="A2" s="54" t="s">
        <v>58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73" t="s">
        <v>32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12.75" customHeight="1" x14ac:dyDescent="0.2">
      <c r="A5" s="55" t="s">
        <v>50</v>
      </c>
      <c r="B5" s="58" t="s">
        <v>48</v>
      </c>
      <c r="C5" s="58" t="s">
        <v>3</v>
      </c>
      <c r="D5" s="61" t="s">
        <v>4</v>
      </c>
      <c r="E5" s="58" t="s">
        <v>5</v>
      </c>
      <c r="F5" s="58" t="s">
        <v>6</v>
      </c>
      <c r="G5" s="61" t="s">
        <v>7</v>
      </c>
      <c r="H5" s="58" t="s">
        <v>8</v>
      </c>
      <c r="I5" s="71" t="s">
        <v>9</v>
      </c>
      <c r="J5" s="72"/>
      <c r="K5" s="72"/>
      <c r="L5" s="72"/>
      <c r="M5" s="58" t="s">
        <v>10</v>
      </c>
      <c r="N5" s="64" t="s">
        <v>11</v>
      </c>
    </row>
    <row r="6" spans="1:14" ht="12.75" customHeight="1" x14ac:dyDescent="0.2">
      <c r="A6" s="56"/>
      <c r="B6" s="59"/>
      <c r="C6" s="59"/>
      <c r="D6" s="62"/>
      <c r="E6" s="59"/>
      <c r="F6" s="59"/>
      <c r="G6" s="62"/>
      <c r="H6" s="59"/>
      <c r="I6" s="58" t="s">
        <v>12</v>
      </c>
      <c r="J6" s="58" t="s">
        <v>13</v>
      </c>
      <c r="K6" s="58" t="s">
        <v>49</v>
      </c>
      <c r="L6" s="58" t="s">
        <v>56</v>
      </c>
      <c r="M6" s="59"/>
      <c r="N6" s="65"/>
    </row>
    <row r="7" spans="1:14" x14ac:dyDescent="0.2">
      <c r="A7" s="56"/>
      <c r="B7" s="59"/>
      <c r="C7" s="59"/>
      <c r="D7" s="62"/>
      <c r="E7" s="59"/>
      <c r="F7" s="59"/>
      <c r="G7" s="62"/>
      <c r="H7" s="59"/>
      <c r="I7" s="59"/>
      <c r="J7" s="59"/>
      <c r="K7" s="59"/>
      <c r="L7" s="67"/>
      <c r="M7" s="59"/>
      <c r="N7" s="65"/>
    </row>
    <row r="8" spans="1:14" x14ac:dyDescent="0.2">
      <c r="A8" s="57"/>
      <c r="B8" s="60"/>
      <c r="C8" s="60"/>
      <c r="D8" s="63"/>
      <c r="E8" s="60"/>
      <c r="F8" s="60"/>
      <c r="G8" s="63"/>
      <c r="H8" s="60"/>
      <c r="I8" s="60"/>
      <c r="J8" s="60"/>
      <c r="K8" s="60"/>
      <c r="L8" s="68"/>
      <c r="M8" s="60"/>
      <c r="N8" s="66"/>
    </row>
    <row r="9" spans="1:14" x14ac:dyDescent="0.2">
      <c r="A9" s="14">
        <f>Bil!A9/Bil!A$23*100</f>
        <v>9.7616054563466079</v>
      </c>
      <c r="B9" s="42">
        <f>Bil!B9/Bil!B$23*100</f>
        <v>10.227788781406627</v>
      </c>
      <c r="C9" s="42">
        <f>Bil!C9/Bil!C$23*100</f>
        <v>10.411547395286297</v>
      </c>
      <c r="D9" s="5">
        <f>Bil!D9/Bil!D$23*100</f>
        <v>9.8029729191565469</v>
      </c>
      <c r="E9" s="42">
        <f>Bil!E9/Bil!E$23*100</f>
        <v>10.199982818726644</v>
      </c>
      <c r="F9" s="42">
        <f>Bil!F9/Bil!F$23*100</f>
        <v>7.5215173322149953</v>
      </c>
      <c r="G9" s="5">
        <f>Bil!G9/Bil!G$23*100</f>
        <v>9.3053607543198495</v>
      </c>
      <c r="H9" s="32" t="s">
        <v>14</v>
      </c>
      <c r="I9" s="42">
        <f>Bil!I9/Bil!I$23*100</f>
        <v>5.7097350035651164</v>
      </c>
      <c r="J9" s="42">
        <f>Bil!J9/Bil!J$23*100</f>
        <v>15.949404503576694</v>
      </c>
      <c r="K9" s="42">
        <f>Bil!K9/Bil!K$23*100</f>
        <v>8.8263392818080302</v>
      </c>
      <c r="L9" s="42"/>
      <c r="M9" s="42">
        <f>Bil!M9/Bil!M$23*100</f>
        <v>9.6473610954927143</v>
      </c>
      <c r="N9" s="15">
        <f>Bil!N9/Bil!N$23*100</f>
        <v>9.3053607543198495</v>
      </c>
    </row>
    <row r="10" spans="1:14" x14ac:dyDescent="0.2">
      <c r="A10" s="16">
        <f>Bil!A10/Bil!A$23*100</f>
        <v>8.389836312975266</v>
      </c>
      <c r="B10" s="43">
        <f>Bil!B10/Bil!B$23*100</f>
        <v>8.6525731025505319</v>
      </c>
      <c r="C10" s="43">
        <f>Bil!C10/Bil!C$23*100</f>
        <v>8.3604668057443607</v>
      </c>
      <c r="D10" s="6">
        <f>Bil!D10/Bil!D$23*100</f>
        <v>8.4016349680493487</v>
      </c>
      <c r="E10" s="43">
        <f>Bil!E10/Bil!E$23*100</f>
        <v>10.585229264898297</v>
      </c>
      <c r="F10" s="43">
        <f>Bil!F10/Bil!F$23*100</f>
        <v>6.4353824265925192</v>
      </c>
      <c r="G10" s="6">
        <f>Bil!G10/Bil!G$23*100</f>
        <v>8.0746927799346988</v>
      </c>
      <c r="H10" s="34" t="s">
        <v>15</v>
      </c>
      <c r="I10" s="43">
        <f>Bil!I10/Bil!I$23*100</f>
        <v>5.0170326764870161</v>
      </c>
      <c r="J10" s="43">
        <f>Bil!J10/Bil!J$23*100</f>
        <v>11.697238311964188</v>
      </c>
      <c r="K10" s="43">
        <f>Bil!K10/Bil!K$23*100</f>
        <v>6.4175439974809052</v>
      </c>
      <c r="L10" s="43"/>
      <c r="M10" s="43">
        <f>Bil!M10/Bil!M$23*100</f>
        <v>10.132648887488033</v>
      </c>
      <c r="N10" s="17">
        <f>Bil!N10/Bil!N$23*100</f>
        <v>8.0746927799346988</v>
      </c>
    </row>
    <row r="11" spans="1:14" x14ac:dyDescent="0.2">
      <c r="A11" s="14">
        <f>Bil!A11/Bil!A$23*100</f>
        <v>8.5826259537036087</v>
      </c>
      <c r="B11" s="42">
        <f>Bil!B11/Bil!B$23*100</f>
        <v>8.4630630038365116</v>
      </c>
      <c r="C11" s="42">
        <f>Bil!C11/Bil!C$23*100</f>
        <v>8.4967945059870456</v>
      </c>
      <c r="D11" s="5">
        <f>Bil!D11/Bil!D$23*100</f>
        <v>8.5743697360771343</v>
      </c>
      <c r="E11" s="42">
        <f>Bil!E11/Bil!E$23*100</f>
        <v>9.2936983764709797</v>
      </c>
      <c r="F11" s="42">
        <f>Bil!F11/Bil!F$23*100</f>
        <v>8.261660009105956</v>
      </c>
      <c r="G11" s="5">
        <f>Bil!G11/Bil!G$23*100</f>
        <v>8.5429659195621852</v>
      </c>
      <c r="H11" s="32" t="s">
        <v>16</v>
      </c>
      <c r="I11" s="42">
        <f>Bil!I11/Bil!I$23*100</f>
        <v>7.5820705373155812</v>
      </c>
      <c r="J11" s="42">
        <f>Bil!J11/Bil!J$23*100</f>
        <v>8.8570621792719706</v>
      </c>
      <c r="K11" s="42">
        <f>Bil!K11/Bil!K$23*100</f>
        <v>9.1413978656110633</v>
      </c>
      <c r="L11" s="42"/>
      <c r="M11" s="42">
        <f>Bil!M11/Bil!M$23*100</f>
        <v>9.4388708684582738</v>
      </c>
      <c r="N11" s="15">
        <f>Bil!N11/Bil!N$23*100</f>
        <v>8.5429659195621852</v>
      </c>
    </row>
    <row r="12" spans="1:14" x14ac:dyDescent="0.2">
      <c r="A12" s="16">
        <f>Bil!A12/Bil!A$23*100</f>
        <v>7.733488929721247</v>
      </c>
      <c r="B12" s="43">
        <f>Bil!B12/Bil!B$23*100</f>
        <v>7.6518185372876166</v>
      </c>
      <c r="C12" s="43">
        <f>Bil!C12/Bil!C$23*100</f>
        <v>7.4675429512999925</v>
      </c>
      <c r="D12" s="6">
        <f>Bil!D12/Bil!D$23*100</f>
        <v>7.7218155359673704</v>
      </c>
      <c r="E12" s="43">
        <f>Bil!E12/Bil!E$23*100</f>
        <v>8.7154357743892135</v>
      </c>
      <c r="F12" s="43">
        <f>Bil!F12/Bil!F$23*100</f>
        <v>8.2492950166911925</v>
      </c>
      <c r="G12" s="6">
        <f>Bil!G12/Bil!G$23*100</f>
        <v>7.8969407187442124</v>
      </c>
      <c r="H12" s="34" t="s">
        <v>17</v>
      </c>
      <c r="I12" s="43">
        <f>Bil!I12/Bil!I$23*100</f>
        <v>7.5134934015438759</v>
      </c>
      <c r="J12" s="43">
        <f>Bil!J12/Bil!J$23*100</f>
        <v>6.3077775901600841</v>
      </c>
      <c r="K12" s="43">
        <f>Bil!K12/Bil!K$23*100</f>
        <v>10.267375355910293</v>
      </c>
      <c r="L12" s="43"/>
      <c r="M12" s="43">
        <f>Bil!M12/Bil!M$23*100</f>
        <v>8.9970312054239159</v>
      </c>
      <c r="N12" s="17">
        <f>Bil!N12/Bil!N$23*100</f>
        <v>7.8969407187442124</v>
      </c>
    </row>
    <row r="13" spans="1:14" x14ac:dyDescent="0.2">
      <c r="A13" s="14">
        <f>Bil!A13/Bil!A$23*100</f>
        <v>7.6659406229979759</v>
      </c>
      <c r="B13" s="42">
        <f>Bil!B13/Bil!B$23*100</f>
        <v>7.7344866431822519</v>
      </c>
      <c r="C13" s="42">
        <f>Bil!C13/Bil!C$23*100</f>
        <v>7.6082666233418594</v>
      </c>
      <c r="D13" s="5">
        <f>Bil!D13/Bil!D$23*100</f>
        <v>7.6675632518820898</v>
      </c>
      <c r="E13" s="42">
        <f>Bil!E13/Bil!E$23*100</f>
        <v>8.3181500944305924</v>
      </c>
      <c r="F13" s="42">
        <f>Bil!F13/Bil!F$23*100</f>
        <v>8.6129422488200298</v>
      </c>
      <c r="G13" s="5">
        <f>Bil!G13/Bil!G$23*100</f>
        <v>7.9188758588955261</v>
      </c>
      <c r="H13" s="32" t="s">
        <v>18</v>
      </c>
      <c r="I13" s="42">
        <f>Bil!I13/Bil!I$23*100</f>
        <v>10.084164906032072</v>
      </c>
      <c r="J13" s="42">
        <f>Bil!J13/Bil!J$23*100</f>
        <v>4.3755103138021232</v>
      </c>
      <c r="K13" s="42">
        <f>Bil!K13/Bil!K$23*100</f>
        <v>7.8116118863242407</v>
      </c>
      <c r="L13" s="42"/>
      <c r="M13" s="42">
        <f>Bil!M13/Bil!M$23*100</f>
        <v>7.3636226673538472</v>
      </c>
      <c r="N13" s="15">
        <f>Bil!N13/Bil!N$23*100</f>
        <v>7.9188758588955261</v>
      </c>
    </row>
    <row r="14" spans="1:14" x14ac:dyDescent="0.2">
      <c r="A14" s="16">
        <f>Bil!A14/Bil!A$23*100</f>
        <v>7.5264812031266963</v>
      </c>
      <c r="B14" s="43">
        <f>Bil!B14/Bil!B$23*100</f>
        <v>7.4185768088227189</v>
      </c>
      <c r="C14" s="43">
        <f>Bil!C14/Bil!C$23*100</f>
        <v>7.6206613770666873</v>
      </c>
      <c r="D14" s="6">
        <f>Bil!D14/Bil!D$23*100</f>
        <v>7.5240255531786149</v>
      </c>
      <c r="E14" s="43">
        <f>Bil!E14/Bil!E$23*100</f>
        <v>7.6076424819546311</v>
      </c>
      <c r="F14" s="43">
        <f>Bil!F14/Bil!F$23*100</f>
        <v>7.9149523423673793</v>
      </c>
      <c r="G14" s="6">
        <f>Bil!G14/Bil!G$23*100</f>
        <v>7.6176845425614284</v>
      </c>
      <c r="H14" s="34" t="s">
        <v>19</v>
      </c>
      <c r="I14" s="43">
        <f>Bil!I14/Bil!I$23*100</f>
        <v>8.8759197983565414</v>
      </c>
      <c r="J14" s="43">
        <f>Bil!J14/Bil!J$23*100</f>
        <v>5.5177779628401922</v>
      </c>
      <c r="K14" s="43">
        <f>Bil!K14/Bil!K$23*100</f>
        <v>6.9591741229023869</v>
      </c>
      <c r="L14" s="43"/>
      <c r="M14" s="43">
        <f>Bil!M14/Bil!M$23*100</f>
        <v>7.4528499860153783</v>
      </c>
      <c r="N14" s="17">
        <f>Bil!N14/Bil!N$23*100</f>
        <v>7.6176845425614284</v>
      </c>
    </row>
    <row r="15" spans="1:14" x14ac:dyDescent="0.2">
      <c r="A15" s="14">
        <f>Bil!A15/Bil!A$23*100</f>
        <v>7.715294300603377</v>
      </c>
      <c r="B15" s="42">
        <f>Bil!B15/Bil!B$23*100</f>
        <v>7.5825269111329696</v>
      </c>
      <c r="C15" s="42">
        <f>Bil!C15/Bil!C$23*100</f>
        <v>7.9175250477083639</v>
      </c>
      <c r="D15" s="5">
        <f>Bil!D15/Bil!D$23*100</f>
        <v>7.714785969505221</v>
      </c>
      <c r="E15" s="42">
        <f>Bil!E15/Bil!E$23*100</f>
        <v>6.1507561880077271</v>
      </c>
      <c r="F15" s="42">
        <f>Bil!F15/Bil!F$23*100</f>
        <v>8.0073980888354246</v>
      </c>
      <c r="G15" s="5">
        <f>Bil!G15/Bil!G$23*100</f>
        <v>7.694859819836454</v>
      </c>
      <c r="H15" s="32" t="s">
        <v>20</v>
      </c>
      <c r="I15" s="42">
        <f>Bil!I15/Bil!I$23*100</f>
        <v>9.4620889744570604</v>
      </c>
      <c r="J15" s="42">
        <f>Bil!J15/Bil!J$23*100</f>
        <v>5.5220530139908135</v>
      </c>
      <c r="K15" s="42">
        <f>Bil!K15/Bil!K$23*100</f>
        <v>6.7324852782805467</v>
      </c>
      <c r="L15" s="42"/>
      <c r="M15" s="42">
        <f>Bil!M15/Bil!M$23*100</f>
        <v>6.8886149623392816</v>
      </c>
      <c r="N15" s="15">
        <f>Bil!N15/Bil!N$23*100</f>
        <v>7.694859819836454</v>
      </c>
    </row>
    <row r="16" spans="1:14" x14ac:dyDescent="0.2">
      <c r="A16" s="16">
        <f>Bil!A16/Bil!A$23*100</f>
        <v>7.6830932349574592</v>
      </c>
      <c r="B16" s="43">
        <f>Bil!B16/Bil!B$23*100</f>
        <v>7.58310779583163</v>
      </c>
      <c r="C16" s="43">
        <f>Bil!C16/Bil!C$23*100</f>
        <v>8.0793553833292542</v>
      </c>
      <c r="D16" s="6">
        <f>Bil!D16/Bil!D$23*100</f>
        <v>7.6898108105509637</v>
      </c>
      <c r="E16" s="43">
        <f>Bil!E16/Bil!E$23*100</f>
        <v>5.8245730177300175</v>
      </c>
      <c r="F16" s="43">
        <f>Bil!F16/Bil!F$23*100</f>
        <v>8.8953671632859574</v>
      </c>
      <c r="G16" s="6">
        <f>Bil!G16/Bil!G$23*100</f>
        <v>7.8611301304940584</v>
      </c>
      <c r="H16" s="34" t="s">
        <v>21</v>
      </c>
      <c r="I16" s="43">
        <f>Bil!I16/Bil!I$23*100</f>
        <v>10.758918802182283</v>
      </c>
      <c r="J16" s="43">
        <f>Bil!J16/Bil!J$23*100</f>
        <v>5.3061756871722219</v>
      </c>
      <c r="K16" s="43">
        <f>Bil!K16/Bil!K$23*100</f>
        <v>6.3554628209388158</v>
      </c>
      <c r="L16" s="43"/>
      <c r="M16" s="43">
        <f>Bil!M16/Bil!M$23*100</f>
        <v>5.8038513093866868</v>
      </c>
      <c r="N16" s="17">
        <f>Bil!N16/Bil!N$23*100</f>
        <v>7.8611301304940584</v>
      </c>
    </row>
    <row r="17" spans="1:14" x14ac:dyDescent="0.2">
      <c r="A17" s="14">
        <f>Bil!A17/Bil!A$23*100</f>
        <v>7.8291936705485305</v>
      </c>
      <c r="B17" s="42">
        <f>Bil!B17/Bil!B$23*100</f>
        <v>7.5562743514563628</v>
      </c>
      <c r="C17" s="42">
        <f>Bil!C17/Bil!C$23*100</f>
        <v>8.1371086037883327</v>
      </c>
      <c r="D17" s="5">
        <f>Bil!D17/Bil!D$23*100</f>
        <v>7.8250114597564258</v>
      </c>
      <c r="E17" s="42">
        <f>Bil!E17/Bil!E$23*100</f>
        <v>5.7697708407455091</v>
      </c>
      <c r="F17" s="42">
        <f>Bil!F17/Bil!F$23*100</f>
        <v>9.2008435019099633</v>
      </c>
      <c r="G17" s="5">
        <f>Bil!G17/Bil!G$23*100</f>
        <v>8.0245935570326559</v>
      </c>
      <c r="H17" s="32" t="s">
        <v>22</v>
      </c>
      <c r="I17" s="42">
        <f>Bil!I17/Bil!I$23*100</f>
        <v>10.655066349053634</v>
      </c>
      <c r="J17" s="42">
        <f>Bil!J17/Bil!J$23*100</f>
        <v>5.5308748038331137</v>
      </c>
      <c r="K17" s="42">
        <f>Bil!K17/Bil!K$23*100</f>
        <v>8.4144547153428508</v>
      </c>
      <c r="L17" s="42"/>
      <c r="M17" s="42">
        <f>Bil!M17/Bil!M$23*100</f>
        <v>5.9227649550736521</v>
      </c>
      <c r="N17" s="15">
        <f>Bil!N17/Bil!N$23*100</f>
        <v>8.0245935570326559</v>
      </c>
    </row>
    <row r="18" spans="1:14" x14ac:dyDescent="0.2">
      <c r="A18" s="16">
        <f>Bil!A18/Bil!A$23*100</f>
        <v>8.1340850432289429</v>
      </c>
      <c r="B18" s="43">
        <f>Bil!B18/Bil!B$23*100</f>
        <v>8.3968572391072147</v>
      </c>
      <c r="C18" s="43">
        <f>Bil!C18/Bil!C$23*100</f>
        <v>8.0583599441705651</v>
      </c>
      <c r="D18" s="6">
        <f>Bil!D18/Bil!D$23*100</f>
        <v>8.1445362620320658</v>
      </c>
      <c r="E18" s="43">
        <f>Bil!E18/Bil!E$23*100</f>
        <v>9.0223251017104342</v>
      </c>
      <c r="F18" s="43">
        <f>Bil!F18/Bil!F$23*100</f>
        <v>9.649824644186678</v>
      </c>
      <c r="G18" s="6">
        <f>Bil!G18/Bil!G$23*100</f>
        <v>8.5359397049455819</v>
      </c>
      <c r="H18" s="34" t="s">
        <v>23</v>
      </c>
      <c r="I18" s="43">
        <f>Bil!I18/Bil!I$23*100</f>
        <v>8.1990237270442794</v>
      </c>
      <c r="J18" s="43">
        <f>Bil!J18/Bil!J$23*100</f>
        <v>7.7683924699167033</v>
      </c>
      <c r="K18" s="43">
        <f>Bil!K18/Bil!K$23*100</f>
        <v>9.8354088723797712</v>
      </c>
      <c r="L18" s="43"/>
      <c r="M18" s="43">
        <f>Bil!M18/Bil!M$23*100</f>
        <v>9.2315532318368234</v>
      </c>
      <c r="N18" s="17">
        <f>Bil!N18/Bil!N$23*100</f>
        <v>8.5359397049455819</v>
      </c>
    </row>
    <row r="19" spans="1:14" x14ac:dyDescent="0.2">
      <c r="A19" s="14">
        <f>Bil!A19/Bil!A$23*100</f>
        <v>8.7739802283916664</v>
      </c>
      <c r="B19" s="42">
        <f>Bil!B19/Bil!B$23*100</f>
        <v>9.2438540559495532</v>
      </c>
      <c r="C19" s="42">
        <f>Bil!C19/Bil!C$23*100</f>
        <v>8.8051263472148804</v>
      </c>
      <c r="D19" s="5">
        <f>Bil!D19/Bil!D$23*100</f>
        <v>8.7975158818647863</v>
      </c>
      <c r="E19" s="42">
        <f>Bil!E19/Bil!E$23*100</f>
        <v>8.4524410028956449</v>
      </c>
      <c r="F19" s="42">
        <f>Bil!F19/Bil!F$23*100</f>
        <v>9.2099938443628524</v>
      </c>
      <c r="G19" s="5">
        <f>Bil!G19/Bil!G$23*100</f>
        <v>8.8723555911556264</v>
      </c>
      <c r="H19" s="32" t="s">
        <v>24</v>
      </c>
      <c r="I19" s="42">
        <f>Bil!I19/Bil!I$23*100</f>
        <v>8.1312883305634553</v>
      </c>
      <c r="J19" s="42">
        <f>Bil!J19/Bil!J$23*100</f>
        <v>9.8747961393830828</v>
      </c>
      <c r="K19" s="42">
        <f>Bil!K19/Bil!K$23*100</f>
        <v>8.1105539425177202</v>
      </c>
      <c r="L19" s="42"/>
      <c r="M19" s="42">
        <f>Bil!M19/Bil!M$23*100</f>
        <v>9.2991311409510509</v>
      </c>
      <c r="N19" s="15">
        <f>Bil!N19/Bil!N$23*100</f>
        <v>8.8723555911556264</v>
      </c>
    </row>
    <row r="20" spans="1:14" x14ac:dyDescent="0.2">
      <c r="A20" s="16">
        <f>Bil!A20/Bil!A$23*100</f>
        <v>9.1036459098654614</v>
      </c>
      <c r="B20" s="43">
        <f>Bil!B20/Bil!B$23*100</f>
        <v>9.4890727694360102</v>
      </c>
      <c r="C20" s="43">
        <f>Bil!C20/Bil!C$23*100</f>
        <v>9.037245015062366</v>
      </c>
      <c r="D20" s="6">
        <f>Bil!D20/Bil!D$23*100</f>
        <v>9.1202755630385308</v>
      </c>
      <c r="E20" s="43">
        <f>Bil!E20/Bil!E$23*100</f>
        <v>10.059995038040288</v>
      </c>
      <c r="F20" s="43">
        <f>Bil!F20/Bil!F$23*100</f>
        <v>8.0408233816270549</v>
      </c>
      <c r="G20" s="6">
        <f>Bil!G20/Bil!G$23*100</f>
        <v>8.9264496374649074</v>
      </c>
      <c r="H20" s="34" t="s">
        <v>25</v>
      </c>
      <c r="I20" s="43">
        <f>Bil!I20/Bil!I$23*100</f>
        <v>7.4809024814509311</v>
      </c>
      <c r="J20" s="43">
        <f>Bil!J20/Bil!J$23*100</f>
        <v>9.6536208937612908</v>
      </c>
      <c r="K20" s="43">
        <f>Bil!K20/Bil!K$23*100</f>
        <v>11.12819186050339</v>
      </c>
      <c r="L20" s="43"/>
      <c r="M20" s="43">
        <f>Bil!M20/Bil!M$23*100</f>
        <v>9.8216996901803455</v>
      </c>
      <c r="N20" s="17">
        <f>Bil!N20/Bil!N$23*100</f>
        <v>8.9264496374649074</v>
      </c>
    </row>
    <row r="21" spans="1:14" x14ac:dyDescent="0.2">
      <c r="A21" s="14">
        <f>Bil!A21/Bil!A$23*100</f>
        <v>0</v>
      </c>
      <c r="B21" s="42">
        <f>Bil!B21/Bil!B$23*100</f>
        <v>0</v>
      </c>
      <c r="C21" s="42">
        <f>Bil!C21/Bil!C$23*100</f>
        <v>0</v>
      </c>
      <c r="D21" s="5">
        <f>Bil!D21/Bil!D$23*100</f>
        <v>0</v>
      </c>
      <c r="E21" s="42">
        <f>Bil!E21/Bil!E$23*100</f>
        <v>0</v>
      </c>
      <c r="F21" s="42">
        <f>Bil!F21/Bil!F$23*100</f>
        <v>0</v>
      </c>
      <c r="G21" s="5">
        <f>Bil!G21/Bil!G$23*100</f>
        <v>0</v>
      </c>
      <c r="H21" s="32" t="s">
        <v>26</v>
      </c>
      <c r="I21" s="42">
        <f>Bil!I21/Bil!I$23*100</f>
        <v>0</v>
      </c>
      <c r="J21" s="42">
        <f>Bil!J21/Bil!J$23*100</f>
        <v>0.15583794833904535</v>
      </c>
      <c r="K21" s="42">
        <f>Bil!K21/Bil!K$23*100</f>
        <v>0</v>
      </c>
      <c r="L21" s="42"/>
      <c r="M21" s="42">
        <f>Bil!M21/Bil!M$23*100</f>
        <v>0</v>
      </c>
      <c r="N21" s="15">
        <f>Bil!N21/Bil!N$23*100</f>
        <v>0</v>
      </c>
    </row>
    <row r="22" spans="1:14" x14ac:dyDescent="0.2">
      <c r="A22" s="14">
        <f>Bil!A22/Bil!A$23*100</f>
        <v>1.1007291335331584</v>
      </c>
      <c r="B22" s="42">
        <f>Bil!B22/Bil!B$23*100</f>
        <v>0</v>
      </c>
      <c r="C22" s="42">
        <f>Bil!C22/Bil!C$23*100</f>
        <v>0</v>
      </c>
      <c r="D22" s="5">
        <f>Bil!D22/Bil!D$23*100</f>
        <v>1.0156820889408975</v>
      </c>
      <c r="E22" s="42">
        <f>Bil!E22/Bil!E$23*100</f>
        <v>0</v>
      </c>
      <c r="F22" s="42">
        <f>Bil!F22/Bil!F$23*100</f>
        <v>0</v>
      </c>
      <c r="G22" s="5">
        <f>Bil!G22/Bil!G$23*100</f>
        <v>0.72815098505281561</v>
      </c>
      <c r="H22" s="32" t="s">
        <v>27</v>
      </c>
      <c r="I22" s="42">
        <f>Bil!I22/Bil!I$23*100</f>
        <v>0.53029501194813478</v>
      </c>
      <c r="J22" s="42">
        <f>Bil!J22/Bil!J$23*100</f>
        <v>3.4834781819884681</v>
      </c>
      <c r="K22" s="42">
        <f>Bil!K22/Bil!K$23*100</f>
        <v>0</v>
      </c>
      <c r="L22" s="42"/>
      <c r="M22" s="42">
        <f>Bil!M22/Bil!M$23*100</f>
        <v>0</v>
      </c>
      <c r="N22" s="15">
        <f>Bil!N22/Bil!N$23*100</f>
        <v>0.72815098505281561</v>
      </c>
    </row>
    <row r="23" spans="1:14" x14ac:dyDescent="0.2">
      <c r="A23" s="16">
        <f>SUM(A9:A22)</f>
        <v>100</v>
      </c>
      <c r="B23" s="6">
        <f t="shared" ref="B23:G23" si="0">SUM(B9:B22)</f>
        <v>100.00000000000001</v>
      </c>
      <c r="C23" s="6">
        <f t="shared" si="0"/>
        <v>100.00000000000001</v>
      </c>
      <c r="D23" s="6">
        <f t="shared" si="0"/>
        <v>99.999999999999986</v>
      </c>
      <c r="E23" s="6">
        <f t="shared" si="0"/>
        <v>99.999999999999957</v>
      </c>
      <c r="F23" s="6">
        <f t="shared" si="0"/>
        <v>99.999999999999986</v>
      </c>
      <c r="G23" s="6">
        <f t="shared" si="0"/>
        <v>100</v>
      </c>
      <c r="H23" s="3" t="s">
        <v>0</v>
      </c>
      <c r="I23" s="6">
        <f t="shared" ref="I23:N23" si="1">SUM(I9:I22)</f>
        <v>99.999999999999972</v>
      </c>
      <c r="J23" s="6">
        <f t="shared" si="1"/>
        <v>99.999999999999986</v>
      </c>
      <c r="K23" s="6">
        <f t="shared" si="1"/>
        <v>100.00000000000004</v>
      </c>
      <c r="L23" s="6"/>
      <c r="M23" s="6">
        <f t="shared" si="1"/>
        <v>100</v>
      </c>
      <c r="N23" s="17">
        <f t="shared" si="1"/>
        <v>100</v>
      </c>
    </row>
    <row r="27" spans="1:14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14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14" x14ac:dyDescent="0.2">
      <c r="A29" s="22" t="s">
        <v>46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">
      <c r="A30" s="23" t="s">
        <v>30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x14ac:dyDescent="0.2">
      <c r="A31" s="22" t="s">
        <v>51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">
      <c r="A32" s="22" t="s">
        <v>54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2">
      <c r="A33" s="23" t="s">
        <v>55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">
      <c r="A35" s="22" t="s">
        <v>31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">
      <c r="A36" s="22" t="s">
        <v>47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4" t="s">
        <v>52</v>
      </c>
    </row>
    <row r="38" spans="1:14" x14ac:dyDescent="0.2">
      <c r="A38" s="53" t="s">
        <v>57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x14ac:dyDescent="0.2">
      <c r="A39" s="54" t="s">
        <v>58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 x14ac:dyDescent="0.2">
      <c r="A40" s="53" t="s">
        <v>1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 x14ac:dyDescent="0.2">
      <c r="A41" s="54" t="s">
        <v>32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ht="12.75" customHeight="1" x14ac:dyDescent="0.2">
      <c r="A42" s="55" t="s">
        <v>50</v>
      </c>
      <c r="B42" s="58" t="s">
        <v>48</v>
      </c>
      <c r="C42" s="58" t="s">
        <v>3</v>
      </c>
      <c r="D42" s="61" t="s">
        <v>4</v>
      </c>
      <c r="E42" s="58" t="s">
        <v>5</v>
      </c>
      <c r="F42" s="58" t="s">
        <v>6</v>
      </c>
      <c r="G42" s="61" t="s">
        <v>7</v>
      </c>
      <c r="H42" s="58" t="s">
        <v>8</v>
      </c>
      <c r="I42" s="71" t="s">
        <v>9</v>
      </c>
      <c r="J42" s="72"/>
      <c r="K42" s="72"/>
      <c r="L42" s="72"/>
      <c r="M42" s="58" t="s">
        <v>10</v>
      </c>
      <c r="N42" s="64" t="s">
        <v>11</v>
      </c>
    </row>
    <row r="43" spans="1:14" ht="12.75" customHeight="1" x14ac:dyDescent="0.2">
      <c r="A43" s="56"/>
      <c r="B43" s="59"/>
      <c r="C43" s="59"/>
      <c r="D43" s="62"/>
      <c r="E43" s="59"/>
      <c r="F43" s="59"/>
      <c r="G43" s="62"/>
      <c r="H43" s="59"/>
      <c r="I43" s="58" t="s">
        <v>12</v>
      </c>
      <c r="J43" s="58" t="s">
        <v>13</v>
      </c>
      <c r="K43" s="58" t="s">
        <v>49</v>
      </c>
      <c r="L43" s="58" t="s">
        <v>56</v>
      </c>
      <c r="M43" s="59"/>
      <c r="N43" s="65"/>
    </row>
    <row r="44" spans="1:14" x14ac:dyDescent="0.2">
      <c r="A44" s="56"/>
      <c r="B44" s="59"/>
      <c r="C44" s="59"/>
      <c r="D44" s="62"/>
      <c r="E44" s="59"/>
      <c r="F44" s="59"/>
      <c r="G44" s="62"/>
      <c r="H44" s="59"/>
      <c r="I44" s="59"/>
      <c r="J44" s="59"/>
      <c r="K44" s="59"/>
      <c r="L44" s="67"/>
      <c r="M44" s="59"/>
      <c r="N44" s="65"/>
    </row>
    <row r="45" spans="1:14" x14ac:dyDescent="0.2">
      <c r="A45" s="57"/>
      <c r="B45" s="60"/>
      <c r="C45" s="60"/>
      <c r="D45" s="63"/>
      <c r="E45" s="60"/>
      <c r="F45" s="60"/>
      <c r="G45" s="63"/>
      <c r="H45" s="60"/>
      <c r="I45" s="60"/>
      <c r="J45" s="60"/>
      <c r="K45" s="60"/>
      <c r="L45" s="68"/>
      <c r="M45" s="60"/>
      <c r="N45" s="66"/>
    </row>
    <row r="46" spans="1:14" x14ac:dyDescent="0.2">
      <c r="A46" s="14">
        <f>Bil!A9/Bil!$G9*100</f>
        <v>69.395133526364475</v>
      </c>
      <c r="B46" s="42">
        <f>Bil!B9/Bil!$G9*100</f>
        <v>3.794893369739317</v>
      </c>
      <c r="C46" s="42">
        <f>Bil!C9/Bil!$G9*100</f>
        <v>2.3345386366576628</v>
      </c>
      <c r="D46" s="5">
        <f>Bil!D9/Bil!$G9*100</f>
        <v>75.524565532761443</v>
      </c>
      <c r="E46" s="42">
        <f>Bil!E9/Bil!$G9*100</f>
        <v>6.0669643428718576</v>
      </c>
      <c r="F46" s="42">
        <f>Bil!F9/Bil!$G9*100</f>
        <v>18.408470124366687</v>
      </c>
      <c r="G46" s="5">
        <f>SUM(D46:F46)</f>
        <v>99.999999999999986</v>
      </c>
      <c r="H46" s="32" t="s">
        <v>14</v>
      </c>
      <c r="I46" s="42">
        <f>Bil!I9/Bil!$N9*100</f>
        <v>25.777125351013691</v>
      </c>
      <c r="J46" s="42">
        <f>Bil!J9/Bil!$N9*100</f>
        <v>36.392590252854113</v>
      </c>
      <c r="K46" s="42">
        <f>Bil!K9/Bil!$N9*100</f>
        <v>6.9460164380591811</v>
      </c>
      <c r="L46" s="42">
        <f>Bil!L9/Bil!$N9*100</f>
        <v>0.4989728637228491</v>
      </c>
      <c r="M46" s="42">
        <f>Bil!M9/Bil!$N9*100</f>
        <v>30.385295094350166</v>
      </c>
      <c r="N46" s="15">
        <f>SUM(I46:M46)</f>
        <v>100</v>
      </c>
    </row>
    <row r="47" spans="1:14" ht="14.25" customHeight="1" x14ac:dyDescent="0.2">
      <c r="A47" s="16">
        <f>Bil!A10/Bil!$G10*100</f>
        <v>68.733500142933295</v>
      </c>
      <c r="B47" s="43">
        <f>Bil!B10/Bil!$G10*100</f>
        <v>3.6997323848999613</v>
      </c>
      <c r="C47" s="43">
        <f>Bil!C10/Bil!$G10*100</f>
        <v>2.1603470264787177</v>
      </c>
      <c r="D47" s="6">
        <f>Bil!D10/Bil!$G10*100</f>
        <v>74.593579554311958</v>
      </c>
      <c r="E47" s="43">
        <f>Bil!E10/Bil!$G10*100</f>
        <v>7.2557026809687732</v>
      </c>
      <c r="F47" s="43">
        <f>Bil!F10/Bil!$G10*100</f>
        <v>18.150717764719261</v>
      </c>
      <c r="G47" s="6">
        <f t="shared" ref="G47:G58" si="2">SUM(D47:F47)</f>
        <v>99.999999999999986</v>
      </c>
      <c r="H47" s="34" t="s">
        <v>15</v>
      </c>
      <c r="I47" s="43">
        <f>Bil!I10/Bil!$N10*100</f>
        <v>26.10193282816536</v>
      </c>
      <c r="J47" s="43">
        <f>Bil!J10/Bil!$N10*100</f>
        <v>30.758067115389693</v>
      </c>
      <c r="K47" s="43">
        <f>Bil!K10/Bil!$N10*100</f>
        <v>5.8201107799338594</v>
      </c>
      <c r="L47" s="43">
        <f>Bil!L10/Bil!$N10*100</f>
        <v>0.54214190695156494</v>
      </c>
      <c r="M47" s="43">
        <f>Bil!M10/Bil!$N10*100</f>
        <v>36.777747369559528</v>
      </c>
      <c r="N47" s="17">
        <f t="shared" ref="N47:N58" si="3">SUM(I47:M47)</f>
        <v>100</v>
      </c>
    </row>
    <row r="48" spans="1:14" x14ac:dyDescent="0.2">
      <c r="A48" s="14">
        <f>Bil!A11/Bil!$G11*100</f>
        <v>66.458799473727694</v>
      </c>
      <c r="B48" s="42">
        <f>Bil!B11/Bil!$G11*100</f>
        <v>3.4203452161551358</v>
      </c>
      <c r="C48" s="42">
        <f>Bil!C11/Bil!$G11*100</f>
        <v>2.0752261978577318</v>
      </c>
      <c r="D48" s="5">
        <f>Bil!D11/Bil!$G11*100</f>
        <v>71.954370887740566</v>
      </c>
      <c r="E48" s="42">
        <f>Bil!E11/Bil!$G11*100</f>
        <v>6.0212286117866629</v>
      </c>
      <c r="F48" s="42">
        <f>Bil!F11/Bil!$G11*100</f>
        <v>22.024400500472769</v>
      </c>
      <c r="G48" s="5">
        <f t="shared" si="2"/>
        <v>100</v>
      </c>
      <c r="H48" s="32" t="s">
        <v>16</v>
      </c>
      <c r="I48" s="42">
        <f>Bil!I11/Bil!$N11*100</f>
        <v>37.284720537448862</v>
      </c>
      <c r="J48" s="42">
        <f>Bil!J11/Bil!$N11*100</f>
        <v>22.013177199535956</v>
      </c>
      <c r="K48" s="42">
        <f>Bil!K11/Bil!$N11*100</f>
        <v>7.8359623639950362</v>
      </c>
      <c r="L48" s="42">
        <f>Bil!L11/Bil!$N11*100</f>
        <v>0.48444998142199314</v>
      </c>
      <c r="M48" s="42">
        <f>Bil!M11/Bil!$N11*100</f>
        <v>32.381689917598152</v>
      </c>
      <c r="N48" s="15">
        <f t="shared" si="3"/>
        <v>100</v>
      </c>
    </row>
    <row r="49" spans="1:14" x14ac:dyDescent="0.2">
      <c r="A49" s="16">
        <f>Bil!A12/Bil!$G12*100</f>
        <v>64.782480115228481</v>
      </c>
      <c r="B49" s="43">
        <f>Bil!B12/Bil!$G12*100</f>
        <v>3.3454675820392481</v>
      </c>
      <c r="C49" s="43">
        <f>Bil!C12/Bil!$G12*100</f>
        <v>1.9730489119562968</v>
      </c>
      <c r="D49" s="6">
        <f>Bil!D12/Bil!$G12*100</f>
        <v>70.100996609224026</v>
      </c>
      <c r="E49" s="43">
        <f>Bil!E12/Bil!$G12*100</f>
        <v>6.1085122055952263</v>
      </c>
      <c r="F49" s="43">
        <f>Bil!F12/Bil!$G12*100</f>
        <v>23.790491185180748</v>
      </c>
      <c r="G49" s="6">
        <f t="shared" si="2"/>
        <v>100</v>
      </c>
      <c r="H49" s="34" t="s">
        <v>17</v>
      </c>
      <c r="I49" s="43">
        <f>Bil!I12/Bil!$N12*100</f>
        <v>39.970057880401818</v>
      </c>
      <c r="J49" s="43">
        <f>Bil!J12/Bil!$N12*100</f>
        <v>16.95974053854318</v>
      </c>
      <c r="K49" s="43">
        <f>Bil!K12/Bil!$N12*100</f>
        <v>9.5211403119197922</v>
      </c>
      <c r="L49" s="43">
        <f>Bil!L12/Bil!$N12*100</f>
        <v>0.15813336346419171</v>
      </c>
      <c r="M49" s="43">
        <f>Bil!M12/Bil!$N12*100</f>
        <v>33.39092790567102</v>
      </c>
      <c r="N49" s="17">
        <f t="shared" si="3"/>
        <v>100</v>
      </c>
    </row>
    <row r="50" spans="1:14" x14ac:dyDescent="0.2">
      <c r="A50" s="14">
        <f>Bil!A13/Bil!$G13*100</f>
        <v>64.038757406890056</v>
      </c>
      <c r="B50" s="42">
        <f>Bil!B13/Bil!$G13*100</f>
        <v>3.372244077122529</v>
      </c>
      <c r="C50" s="42">
        <f>Bil!C13/Bil!$G13*100</f>
        <v>2.0046621427907581</v>
      </c>
      <c r="D50" s="5">
        <f>Bil!D13/Bil!$G13*100</f>
        <v>69.415663626803337</v>
      </c>
      <c r="E50" s="42">
        <f>Bil!E13/Bil!$G13*100</f>
        <v>5.813911743936762</v>
      </c>
      <c r="F50" s="42">
        <f>Bil!F13/Bil!$G13*100</f>
        <v>24.770424629259892</v>
      </c>
      <c r="G50" s="5">
        <f t="shared" si="2"/>
        <v>99.999999999999986</v>
      </c>
      <c r="H50" s="32" t="s">
        <v>18</v>
      </c>
      <c r="I50" s="42">
        <f>Bil!I13/Bil!$N13*100</f>
        <v>53.496842523734557</v>
      </c>
      <c r="J50" s="42">
        <f>Bil!J13/Bil!$N13*100</f>
        <v>11.731860409881701</v>
      </c>
      <c r="K50" s="42">
        <f>Bil!K13/Bil!$N13*100</f>
        <v>7.2237968933280783</v>
      </c>
      <c r="L50" s="42">
        <f>Bil!L13/Bil!$N13*100</f>
        <v>0.29438634606164171</v>
      </c>
      <c r="M50" s="42">
        <f>Bil!M13/Bil!$N13*100</f>
        <v>27.253113826994014</v>
      </c>
      <c r="N50" s="15">
        <f t="shared" si="3"/>
        <v>100</v>
      </c>
    </row>
    <row r="51" spans="1:14" x14ac:dyDescent="0.2">
      <c r="A51" s="16">
        <f>Bil!A14/Bil!$G14*100</f>
        <v>65.35968904971287</v>
      </c>
      <c r="B51" s="43">
        <f>Bil!B14/Bil!$G14*100</f>
        <v>3.3623944103172092</v>
      </c>
      <c r="C51" s="43">
        <f>Bil!C14/Bil!$G14*100</f>
        <v>2.0873182984917031</v>
      </c>
      <c r="D51" s="6">
        <f>Bil!D14/Bil!$G14*100</f>
        <v>70.809401758521787</v>
      </c>
      <c r="E51" s="43">
        <f>Bil!E14/Bil!$G14*100</f>
        <v>5.527545521600401</v>
      </c>
      <c r="F51" s="43">
        <f>Bil!F14/Bil!$G14*100</f>
        <v>23.663052719877818</v>
      </c>
      <c r="G51" s="6">
        <f t="shared" si="2"/>
        <v>100</v>
      </c>
      <c r="H51" s="34" t="s">
        <v>19</v>
      </c>
      <c r="I51" s="43">
        <f>Bil!I14/Bil!$N14*100</f>
        <v>48.948809196986552</v>
      </c>
      <c r="J51" s="43">
        <f>Bil!J14/Bil!$N14*100</f>
        <v>15.379525840041937</v>
      </c>
      <c r="K51" s="43">
        <f>Bil!K14/Bil!$N14*100</f>
        <v>6.6899538647049841</v>
      </c>
      <c r="L51" s="43">
        <f>Bil!L14/Bil!$N14*100</f>
        <v>0.30776037510017246</v>
      </c>
      <c r="M51" s="43">
        <f>Bil!M14/Bil!$N14*100</f>
        <v>28.673950723166346</v>
      </c>
      <c r="N51" s="17">
        <f t="shared" si="3"/>
        <v>100</v>
      </c>
    </row>
    <row r="52" spans="1:14" x14ac:dyDescent="0.2">
      <c r="A52" s="14">
        <f>Bil!A15/Bil!$G15*100</f>
        <v>66.327368070013776</v>
      </c>
      <c r="B52" s="42">
        <f>Bil!B15/Bil!$G15*100</f>
        <v>3.4022348536279092</v>
      </c>
      <c r="C52" s="42">
        <f>Bil!C15/Bil!$G15*100</f>
        <v>2.1468798191277285</v>
      </c>
      <c r="D52" s="5">
        <f>Bil!D15/Bil!$G15*100</f>
        <v>71.876482742769412</v>
      </c>
      <c r="E52" s="42">
        <f>Bil!E15/Bil!$G15*100</f>
        <v>4.4241823279121411</v>
      </c>
      <c r="F52" s="42">
        <f>Bil!F15/Bil!$G15*100</f>
        <v>23.69933492931845</v>
      </c>
      <c r="G52" s="5">
        <f t="shared" si="2"/>
        <v>100</v>
      </c>
      <c r="H52" s="32" t="s">
        <v>20</v>
      </c>
      <c r="I52" s="42">
        <f>Bil!I15/Bil!$N15*100</f>
        <v>51.658056225320756</v>
      </c>
      <c r="J52" s="42">
        <f>Bil!J15/Bil!$N15*100</f>
        <v>15.237073728818991</v>
      </c>
      <c r="K52" s="42">
        <f>Bil!K15/Bil!$N15*100</f>
        <v>6.4071236253603008</v>
      </c>
      <c r="L52" s="42">
        <f>Bil!L15/Bil!$N15*100</f>
        <v>0.46043458250446284</v>
      </c>
      <c r="M52" s="42">
        <f>Bil!M15/Bil!$N15*100</f>
        <v>26.23731183799547</v>
      </c>
      <c r="N52" s="15">
        <f t="shared" si="3"/>
        <v>99.999999999999972</v>
      </c>
    </row>
    <row r="53" spans="1:14" x14ac:dyDescent="0.2">
      <c r="A53" s="16">
        <f>Bil!A16/Bil!$G16*100</f>
        <v>64.653508591019545</v>
      </c>
      <c r="B53" s="43">
        <f>Bil!B16/Bil!$G16*100</f>
        <v>3.3305295069255019</v>
      </c>
      <c r="C53" s="43">
        <f>Bil!C16/Bil!$G16*100</f>
        <v>2.1444243319729619</v>
      </c>
      <c r="D53" s="6">
        <f>Bil!D16/Bil!$G16*100</f>
        <v>70.128462429918017</v>
      </c>
      <c r="E53" s="43">
        <f>Bil!E16/Bil!$G16*100</f>
        <v>4.1009485951876199</v>
      </c>
      <c r="F53" s="43">
        <f>Bil!F16/Bil!$G16*100</f>
        <v>25.77058897489437</v>
      </c>
      <c r="G53" s="6">
        <f t="shared" si="2"/>
        <v>100</v>
      </c>
      <c r="H53" s="34" t="s">
        <v>21</v>
      </c>
      <c r="I53" s="43">
        <f>Bil!I16/Bil!$N16*100</f>
        <v>57.495703210308115</v>
      </c>
      <c r="J53" s="43">
        <f>Bil!J16/Bil!$N16*100</f>
        <v>14.33172115275557</v>
      </c>
      <c r="K53" s="43">
        <f>Bil!K16/Bil!$N16*100</f>
        <v>5.9203938777893228</v>
      </c>
      <c r="L53" s="43">
        <f>Bil!L16/Bil!$N16*100</f>
        <v>0.61406643922287463</v>
      </c>
      <c r="M53" s="43">
        <f>Bil!M16/Bil!$N16*100</f>
        <v>21.638115319924118</v>
      </c>
      <c r="N53" s="17">
        <f t="shared" si="3"/>
        <v>100</v>
      </c>
    </row>
    <row r="54" spans="1:14" x14ac:dyDescent="0.2">
      <c r="A54" s="14">
        <f>Bil!A17/Bil!$G17*100</f>
        <v>64.540893227610042</v>
      </c>
      <c r="B54" s="42">
        <f>Bil!B17/Bil!$G17*100</f>
        <v>3.2511403229619331</v>
      </c>
      <c r="C54" s="42">
        <f>Bil!C17/Bil!$G17*100</f>
        <v>2.1157583710656036</v>
      </c>
      <c r="D54" s="5">
        <f>Bil!D17/Bil!$G17*100</f>
        <v>69.907791921637568</v>
      </c>
      <c r="E54" s="42">
        <f>Bil!E17/Bil!$G17*100</f>
        <v>3.9796120457666841</v>
      </c>
      <c r="F54" s="42">
        <f>Bil!F17/Bil!$G17*100</f>
        <v>26.112596032595743</v>
      </c>
      <c r="G54" s="5">
        <f t="shared" si="2"/>
        <v>100</v>
      </c>
      <c r="H54" s="32" t="s">
        <v>22</v>
      </c>
      <c r="I54" s="42">
        <f>Bil!I17/Bil!$N17*100</f>
        <v>55.780815507345224</v>
      </c>
      <c r="J54" s="42">
        <f>Bil!J17/Bil!$N17*100</f>
        <v>14.634318171362565</v>
      </c>
      <c r="K54" s="42">
        <f>Bil!K17/Bil!$N17*100</f>
        <v>7.678764291372941</v>
      </c>
      <c r="L54" s="42">
        <f>Bil!L17/Bil!$N17*100</f>
        <v>0.2744547820243054</v>
      </c>
      <c r="M54" s="42">
        <f>Bil!M17/Bil!$N17*100</f>
        <v>21.631647247894961</v>
      </c>
      <c r="N54" s="15">
        <f t="shared" si="3"/>
        <v>100</v>
      </c>
    </row>
    <row r="55" spans="1:14" x14ac:dyDescent="0.2">
      <c r="A55" s="16">
        <f>Bil!A18/Bil!$G18*100</f>
        <v>63.037408394966555</v>
      </c>
      <c r="B55" s="43">
        <f>Bil!B18/Bil!$G18*100</f>
        <v>3.3963815444063199</v>
      </c>
      <c r="C55" s="43">
        <f>Bil!C18/Bil!$G18*100</f>
        <v>1.9697645794577876</v>
      </c>
      <c r="D55" s="6">
        <f>Bil!D18/Bil!$G18*100</f>
        <v>68.40355451883066</v>
      </c>
      <c r="E55" s="43">
        <f>Bil!E18/Bil!$G18*100</f>
        <v>5.8502220480955307</v>
      </c>
      <c r="F55" s="43">
        <f>Bil!F18/Bil!$G18*100</f>
        <v>25.746223433073805</v>
      </c>
      <c r="G55" s="6">
        <f t="shared" si="2"/>
        <v>100</v>
      </c>
      <c r="H55" s="34" t="s">
        <v>23</v>
      </c>
      <c r="I55" s="43">
        <f>Bil!I18/Bil!$N18*100</f>
        <v>40.351766346278481</v>
      </c>
      <c r="J55" s="43">
        <f>Bil!J18/Bil!$N18*100</f>
        <v>19.323310377170024</v>
      </c>
      <c r="K55" s="43">
        <f>Bil!K18/Bil!$N18*100</f>
        <v>8.4378049915275817</v>
      </c>
      <c r="L55" s="43">
        <f>Bil!L18/Bil!$N18*100</f>
        <v>0.19059861933291264</v>
      </c>
      <c r="M55" s="43">
        <f>Bil!M18/Bil!$N18*100</f>
        <v>31.696519665691003</v>
      </c>
      <c r="N55" s="17">
        <f t="shared" si="3"/>
        <v>100</v>
      </c>
    </row>
    <row r="56" spans="1:14" x14ac:dyDescent="0.2">
      <c r="A56" s="14">
        <f>Bil!A19/Bil!$G19*100</f>
        <v>65.418215344713033</v>
      </c>
      <c r="B56" s="42">
        <f>Bil!B19/Bil!$G19*100</f>
        <v>3.5972049491199511</v>
      </c>
      <c r="C56" s="42">
        <f>Bil!C19/Bil!$G19*100</f>
        <v>2.0706927023971042</v>
      </c>
      <c r="D56" s="5">
        <f>Bil!D19/Bil!$G19*100</f>
        <v>71.086112996230071</v>
      </c>
      <c r="E56" s="42">
        <f>Bil!E19/Bil!$G19*100</f>
        <v>5.272886531201201</v>
      </c>
      <c r="F56" s="42">
        <f>Bil!F19/Bil!$G19*100</f>
        <v>23.64100047256872</v>
      </c>
      <c r="G56" s="5">
        <f t="shared" si="2"/>
        <v>99.999999999999986</v>
      </c>
      <c r="H56" s="32" t="s">
        <v>24</v>
      </c>
      <c r="I56" s="42">
        <f>Bil!I19/Bil!$N19*100</f>
        <v>38.501013979454633</v>
      </c>
      <c r="J56" s="42">
        <f>Bil!J19/Bil!$N19*100</f>
        <v>23.631479313825579</v>
      </c>
      <c r="K56" s="42">
        <f>Bil!K19/Bil!$N19*100</f>
        <v>6.6942200093896096</v>
      </c>
      <c r="L56" s="42">
        <f>Bil!L19/Bil!$N19*100</f>
        <v>0.45538318188361132</v>
      </c>
      <c r="M56" s="42">
        <f>Bil!M19/Bil!$N19*100</f>
        <v>30.717903515446576</v>
      </c>
      <c r="N56" s="15">
        <f t="shared" si="3"/>
        <v>100</v>
      </c>
    </row>
    <row r="57" spans="1:14" x14ac:dyDescent="0.2">
      <c r="A57" s="16">
        <f>Bil!A20/Bil!$G20*100</f>
        <v>67.46485298453986</v>
      </c>
      <c r="B57" s="43">
        <f>Bil!B20/Bil!$G20*100</f>
        <v>3.6702534840841441</v>
      </c>
      <c r="C57" s="43">
        <f>Bil!C20/Bil!$G20*100</f>
        <v>2.1124006770296408</v>
      </c>
      <c r="D57" s="6">
        <f>Bil!D20/Bil!$G20*100</f>
        <v>73.247507145653643</v>
      </c>
      <c r="E57" s="43">
        <f>Bil!E20/Bil!$G20*100</f>
        <v>6.2376962764288102</v>
      </c>
      <c r="F57" s="43">
        <f>Bil!F20/Bil!$G20*100</f>
        <v>20.514796577917554</v>
      </c>
      <c r="G57" s="6">
        <f t="shared" si="2"/>
        <v>100</v>
      </c>
      <c r="H57" s="34" t="s">
        <v>25</v>
      </c>
      <c r="I57" s="43">
        <f>Bil!I20/Bil!$N20*100</f>
        <v>35.206834605846126</v>
      </c>
      <c r="J57" s="43">
        <f>Bil!J20/Bil!$N20*100</f>
        <v>22.962183880426533</v>
      </c>
      <c r="K57" s="43">
        <f>Bil!K20/Bil!$N20*100</f>
        <v>9.1292321183478276</v>
      </c>
      <c r="L57" s="43">
        <f>Bil!L20/Bil!$N20*100</f>
        <v>0.45425092546320411</v>
      </c>
      <c r="M57" s="43">
        <f>Bil!M20/Bil!$N20*100</f>
        <v>32.247498469916302</v>
      </c>
      <c r="N57" s="17">
        <f t="shared" si="3"/>
        <v>100</v>
      </c>
    </row>
    <row r="58" spans="1:14" x14ac:dyDescent="0.2">
      <c r="A58" s="14">
        <f>Bil!A23/Bil!$G23*100</f>
        <v>66.151695532539563</v>
      </c>
      <c r="B58" s="5">
        <f>Bil!B23/Bil!$G23*100</f>
        <v>3.4526379635251203</v>
      </c>
      <c r="C58" s="5">
        <f>Bil!C23/Bil!$G23*100</f>
        <v>2.086502936041259</v>
      </c>
      <c r="D58" s="5">
        <f>Bil!D23/Bil!$G23*100</f>
        <v>71.690836432105925</v>
      </c>
      <c r="E58" s="5">
        <f>Bil!E23/Bil!$G23*100</f>
        <v>5.5348418617302659</v>
      </c>
      <c r="F58" s="5">
        <f>Bil!F23/Bil!$G23*100</f>
        <v>22.774321706163803</v>
      </c>
      <c r="G58" s="5">
        <f t="shared" si="2"/>
        <v>100</v>
      </c>
      <c r="H58" s="7" t="s">
        <v>0</v>
      </c>
      <c r="I58" s="5">
        <f>Bil!I23/Bil!$N23*100</f>
        <v>42.00990947053338</v>
      </c>
      <c r="J58" s="5">
        <f>Bil!J23/Bil!$N23*100</f>
        <v>21.232528212010017</v>
      </c>
      <c r="K58" s="5">
        <f>Bil!K23/Bil!$N23*100</f>
        <v>7.3229893728191549</v>
      </c>
      <c r="L58" s="5">
        <f>Bil!L23/Bil!$N23*100</f>
        <v>0.12644094038464418</v>
      </c>
      <c r="M58" s="5">
        <f>Bil!M23/Bil!$N23*100</f>
        <v>29.308132004252812</v>
      </c>
      <c r="N58" s="15">
        <f t="shared" si="3"/>
        <v>100</v>
      </c>
    </row>
    <row r="59" spans="1:14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 x14ac:dyDescent="0.2">
      <c r="A61" s="18">
        <f>Bil!A26/Bil!$G26*100</f>
        <v>69.335117882340597</v>
      </c>
      <c r="B61" s="44">
        <f>Bil!B26/Bil!$G26*100</f>
        <v>3.5440914090918008</v>
      </c>
      <c r="C61" s="44">
        <f>Bil!C26/Bil!$G26*100</f>
        <v>2.1480533112926441</v>
      </c>
      <c r="D61" s="8">
        <f>Bil!D26/Bil!$G26*100</f>
        <v>75.027262602725045</v>
      </c>
      <c r="E61" s="44">
        <f>Bil!E26/Bil!$G26*100</f>
        <v>4.6017554020554945</v>
      </c>
      <c r="F61" s="44">
        <f>Bil!F26/Bil!$G26*100</f>
        <v>20.370981995219456</v>
      </c>
      <c r="G61" s="8">
        <f>SUM(D61:F61)</f>
        <v>99.999999999999986</v>
      </c>
      <c r="H61" s="3" t="s">
        <v>28</v>
      </c>
      <c r="I61" s="44">
        <f>Bil!I26/Bil!$N26*100</f>
        <v>45.516931268033126</v>
      </c>
      <c r="J61" s="44">
        <f>Bil!J26/Bil!$N26*100</f>
        <v>20.197220661058353</v>
      </c>
      <c r="K61" s="44">
        <f>Bil!K26/Bil!$N26*100</f>
        <v>6.2576804048852575</v>
      </c>
      <c r="L61" s="44">
        <f>Bil!L26/Bil!$N26*100</f>
        <v>6.4005721766098714E-2</v>
      </c>
      <c r="M61" s="44">
        <f>Bil!M26/Bil!$N26*100</f>
        <v>27.964161944257153</v>
      </c>
      <c r="N61" s="19">
        <f>SUM(I61:M61)</f>
        <v>100</v>
      </c>
    </row>
    <row r="64" spans="1:14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1:14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1:14" x14ac:dyDescent="0.2">
      <c r="A66" s="22" t="s">
        <v>46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1:14" x14ac:dyDescent="0.2">
      <c r="A67" s="23" t="s">
        <v>30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x14ac:dyDescent="0.2">
      <c r="A68" s="22" t="s">
        <v>51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1:14" x14ac:dyDescent="0.2">
      <c r="A69" s="22" t="s">
        <v>54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1:14" x14ac:dyDescent="0.2">
      <c r="A70" s="23" t="s">
        <v>55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1:14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1:14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1:14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1:14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4" t="s">
        <v>52</v>
      </c>
    </row>
  </sheetData>
  <mergeCells count="38">
    <mergeCell ref="L43:L45"/>
    <mergeCell ref="A40:N40"/>
    <mergeCell ref="A41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L42"/>
    <mergeCell ref="M42:M45"/>
    <mergeCell ref="N42:N45"/>
    <mergeCell ref="I43:I45"/>
    <mergeCell ref="J43:J45"/>
    <mergeCell ref="K43:K45"/>
    <mergeCell ref="J6:J8"/>
    <mergeCell ref="K6:K8"/>
    <mergeCell ref="L6:L8"/>
    <mergeCell ref="A38:N38"/>
    <mergeCell ref="A39:N39"/>
    <mergeCell ref="A1:N1"/>
    <mergeCell ref="A2:N2"/>
    <mergeCell ref="A3:N3"/>
    <mergeCell ref="A4:N4"/>
    <mergeCell ref="A5:A8"/>
    <mergeCell ref="B5:B8"/>
    <mergeCell ref="C5:C8"/>
    <mergeCell ref="D5:D8"/>
    <mergeCell ref="E5:E8"/>
    <mergeCell ref="F5:F8"/>
    <mergeCell ref="G5:G8"/>
    <mergeCell ref="H5:H8"/>
    <mergeCell ref="I5:L5"/>
    <mergeCell ref="M5:M8"/>
    <mergeCell ref="N5:N8"/>
    <mergeCell ref="I6:I8"/>
  </mergeCells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7843-40A4-4C56-9382-72648290DA20}">
  <sheetPr>
    <tabColor indexed="13"/>
    <pageSetUpPr fitToPage="1"/>
  </sheetPr>
  <dimension ref="A1:K43"/>
  <sheetViews>
    <sheetView showGridLines="0" workbookViewId="0">
      <selection sqref="A1:K1"/>
    </sheetView>
  </sheetViews>
  <sheetFormatPr baseColWidth="10" defaultColWidth="12.140625" defaultRowHeight="12.75" x14ac:dyDescent="0.2"/>
  <cols>
    <col min="1" max="16384" width="12.140625" style="30"/>
  </cols>
  <sheetData>
    <row r="1" spans="1:11" x14ac:dyDescent="0.2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">
      <c r="A2" s="75" t="s">
        <v>58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5" spans="1:11" x14ac:dyDescent="0.2">
      <c r="A5" s="76" t="s">
        <v>33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x14ac:dyDescent="0.2">
      <c r="A6" s="76" t="s">
        <v>2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2">
      <c r="A7" s="45" t="s">
        <v>8</v>
      </c>
      <c r="B7" s="29" t="s">
        <v>34</v>
      </c>
      <c r="C7" s="29" t="s">
        <v>35</v>
      </c>
      <c r="D7" s="29" t="s">
        <v>36</v>
      </c>
      <c r="E7" s="29" t="s">
        <v>53</v>
      </c>
      <c r="F7" s="29" t="s">
        <v>37</v>
      </c>
      <c r="G7" s="29" t="s">
        <v>38</v>
      </c>
      <c r="H7" s="29" t="s">
        <v>39</v>
      </c>
      <c r="I7" s="29" t="s">
        <v>40</v>
      </c>
      <c r="J7" s="29" t="s">
        <v>41</v>
      </c>
      <c r="K7" s="46" t="s">
        <v>42</v>
      </c>
    </row>
    <row r="8" spans="1:11" x14ac:dyDescent="0.2">
      <c r="A8" s="47" t="s">
        <v>14</v>
      </c>
      <c r="B8" s="31">
        <f>-Bil!I9</f>
        <v>-2403.0981230000002</v>
      </c>
      <c r="C8" s="31">
        <f>-Bil!J9</f>
        <v>-3392.7353859999998</v>
      </c>
      <c r="D8" s="31">
        <f>-Bil!K9</f>
        <v>-647.54928400000006</v>
      </c>
      <c r="E8" s="31">
        <f>-Bil!L9</f>
        <v>-46.517241000000006</v>
      </c>
      <c r="F8" s="31">
        <f>-Bil!M9</f>
        <v>-2832.6993259999999</v>
      </c>
      <c r="G8" s="31">
        <f>Bil!A9</f>
        <v>6469.4302739999994</v>
      </c>
      <c r="H8" s="31">
        <f>Bil!B9</f>
        <v>353.78270500000002</v>
      </c>
      <c r="I8" s="31">
        <f>Bil!C9</f>
        <v>217.63968400000002</v>
      </c>
      <c r="J8" s="31">
        <f>Bil!E9</f>
        <v>565.59877900000004</v>
      </c>
      <c r="K8" s="38">
        <f>Bil!F9</f>
        <v>1716.1479180000001</v>
      </c>
    </row>
    <row r="9" spans="1:11" x14ac:dyDescent="0.2">
      <c r="A9" s="48" t="s">
        <v>15</v>
      </c>
      <c r="B9" s="33">
        <f>-Bil!I10</f>
        <v>-2111.5554050000001</v>
      </c>
      <c r="C9" s="33">
        <f>-Bil!J10</f>
        <v>-2488.2204430000006</v>
      </c>
      <c r="D9" s="33">
        <f>-Bil!K10</f>
        <v>-470.82667999999995</v>
      </c>
      <c r="E9" s="33">
        <f>-Bil!L10</f>
        <v>-43.857391000000007</v>
      </c>
      <c r="F9" s="33">
        <f>-Bil!M10</f>
        <v>-2975.1915979999999</v>
      </c>
      <c r="G9" s="33">
        <f>Bil!A10</f>
        <v>5560.3006370000003</v>
      </c>
      <c r="H9" s="33">
        <f>Bil!B10</f>
        <v>299.295457</v>
      </c>
      <c r="I9" s="33">
        <f>Bil!C10</f>
        <v>174.764546</v>
      </c>
      <c r="J9" s="33">
        <f>Bil!E10</f>
        <v>586.96106200000008</v>
      </c>
      <c r="K9" s="49">
        <f>Bil!F10</f>
        <v>1468.3298150000001</v>
      </c>
    </row>
    <row r="10" spans="1:11" x14ac:dyDescent="0.2">
      <c r="A10" s="47" t="s">
        <v>16</v>
      </c>
      <c r="B10" s="31">
        <f>-Bil!I11</f>
        <v>-3191.1217359999996</v>
      </c>
      <c r="C10" s="31">
        <f>-Bil!J11</f>
        <v>-1884.062083</v>
      </c>
      <c r="D10" s="31">
        <f>-Bil!K11</f>
        <v>-670.66373199999998</v>
      </c>
      <c r="E10" s="31">
        <f>-Bil!L11</f>
        <v>-41.463067000000002</v>
      </c>
      <c r="F10" s="31">
        <f>-Bil!M11</f>
        <v>-2771.4815359999998</v>
      </c>
      <c r="G10" s="31">
        <f>Bil!A11</f>
        <v>5688.0705149999985</v>
      </c>
      <c r="H10" s="31">
        <f>Bil!B11</f>
        <v>292.74023800000003</v>
      </c>
      <c r="I10" s="31">
        <f>Bil!C11</f>
        <v>177.61429700000002</v>
      </c>
      <c r="J10" s="31">
        <f>Bil!E11</f>
        <v>515.34444199999996</v>
      </c>
      <c r="K10" s="38">
        <f>Bil!F11</f>
        <v>1885.0226619999999</v>
      </c>
    </row>
    <row r="11" spans="1:11" x14ac:dyDescent="0.2">
      <c r="A11" s="48" t="s">
        <v>17</v>
      </c>
      <c r="B11" s="33">
        <f>-Bil!I12</f>
        <v>-3162.2591729999999</v>
      </c>
      <c r="C11" s="33">
        <f>-Bil!J12</f>
        <v>-1341.7817720000003</v>
      </c>
      <c r="D11" s="33">
        <f>-Bil!K12</f>
        <v>-753.27169599999991</v>
      </c>
      <c r="E11" s="33">
        <f>-Bil!L12</f>
        <v>-12.510832000000001</v>
      </c>
      <c r="F11" s="33">
        <f>-Bil!M12</f>
        <v>-2641.7466890000001</v>
      </c>
      <c r="G11" s="33">
        <f>Bil!A12</f>
        <v>5125.3113669999993</v>
      </c>
      <c r="H11" s="33">
        <f>Bil!B12</f>
        <v>264.67901499999999</v>
      </c>
      <c r="I11" s="33">
        <f>Bil!C12</f>
        <v>156.09914900000001</v>
      </c>
      <c r="J11" s="33">
        <f>Bil!E12</f>
        <v>483.27922899999999</v>
      </c>
      <c r="K11" s="49">
        <f>Bil!F12</f>
        <v>1882.2014020000001</v>
      </c>
    </row>
    <row r="12" spans="1:11" x14ac:dyDescent="0.2">
      <c r="A12" s="47" t="s">
        <v>18</v>
      </c>
      <c r="B12" s="31">
        <f>-Bil!I13</f>
        <v>-4244.1965769999997</v>
      </c>
      <c r="C12" s="31">
        <f>-Bil!J13</f>
        <v>-930.75253500000008</v>
      </c>
      <c r="D12" s="31">
        <f>-Bil!K13</f>
        <v>-573.10324500000002</v>
      </c>
      <c r="E12" s="31">
        <f>-Bil!L13</f>
        <v>-23.355276000000003</v>
      </c>
      <c r="F12" s="31">
        <f>-Bil!M13</f>
        <v>-2162.1383050000004</v>
      </c>
      <c r="G12" s="31">
        <f>Bil!A13</f>
        <v>5080.544237000001</v>
      </c>
      <c r="H12" s="31">
        <f>Bil!B13</f>
        <v>267.53853300000003</v>
      </c>
      <c r="I12" s="31">
        <f>Bil!C13</f>
        <v>159.04079199999998</v>
      </c>
      <c r="J12" s="31">
        <f>Bil!E13</f>
        <v>461.24935900000003</v>
      </c>
      <c r="K12" s="38">
        <f>Bil!F13</f>
        <v>1965.1730169999998</v>
      </c>
    </row>
    <row r="13" spans="1:11" x14ac:dyDescent="0.2">
      <c r="A13" s="48" t="s">
        <v>19</v>
      </c>
      <c r="B13" s="33">
        <f>-Bil!I14</f>
        <v>-3735.673581</v>
      </c>
      <c r="C13" s="33">
        <f>-Bil!J14</f>
        <v>-1173.7341380000003</v>
      </c>
      <c r="D13" s="33">
        <f>-Bil!K14</f>
        <v>-510.56367500000005</v>
      </c>
      <c r="E13" s="33">
        <f>-Bil!L14</f>
        <v>-23.487646000000002</v>
      </c>
      <c r="F13" s="33">
        <f>-Bil!M14</f>
        <v>-2188.3376109999999</v>
      </c>
      <c r="G13" s="33">
        <f>Bil!A14</f>
        <v>4988.1185600000008</v>
      </c>
      <c r="H13" s="33">
        <f>Bil!B14</f>
        <v>256.61110400000001</v>
      </c>
      <c r="I13" s="33">
        <f>Bil!C14</f>
        <v>159.29988799999998</v>
      </c>
      <c r="J13" s="33">
        <f>Bil!E14</f>
        <v>421.85103399999997</v>
      </c>
      <c r="K13" s="49">
        <f>Bil!F14</f>
        <v>1805.9160649999999</v>
      </c>
    </row>
    <row r="14" spans="1:11" x14ac:dyDescent="0.2">
      <c r="A14" s="47" t="s">
        <v>20</v>
      </c>
      <c r="B14" s="31">
        <f>-Bil!I15</f>
        <v>-3982.3789090000005</v>
      </c>
      <c r="C14" s="31">
        <f>-Bil!J15</f>
        <v>-1174.643521</v>
      </c>
      <c r="D14" s="31">
        <f>-Bil!K15</f>
        <v>-493.93252199999995</v>
      </c>
      <c r="E14" s="31">
        <f>-Bil!L15</f>
        <v>-35.495430999999996</v>
      </c>
      <c r="F14" s="31">
        <f>-Bil!M15</f>
        <v>-2022.6645159999998</v>
      </c>
      <c r="G14" s="31">
        <f>Bil!A15</f>
        <v>5113.2530140000008</v>
      </c>
      <c r="H14" s="31">
        <f>Bil!B15</f>
        <v>262.282194</v>
      </c>
      <c r="I14" s="31">
        <f>Bil!C15</f>
        <v>165.50543199999998</v>
      </c>
      <c r="J14" s="31">
        <f>Bil!E15</f>
        <v>341.06529899999998</v>
      </c>
      <c r="K14" s="38">
        <f>Bil!F15</f>
        <v>1827.0089599999999</v>
      </c>
    </row>
    <row r="15" spans="1:11" x14ac:dyDescent="0.2">
      <c r="A15" s="48" t="s">
        <v>21</v>
      </c>
      <c r="B15" s="33">
        <f>-Bil!I16</f>
        <v>-4528.1852070000004</v>
      </c>
      <c r="C15" s="33">
        <f>-Bil!J16</f>
        <v>-1128.722393</v>
      </c>
      <c r="D15" s="33">
        <f>-Bil!K16</f>
        <v>-466.27206000000001</v>
      </c>
      <c r="E15" s="33">
        <f>-Bil!L16</f>
        <v>-48.361989000000001</v>
      </c>
      <c r="F15" s="33">
        <f>-Bil!M16</f>
        <v>-1704.1515840000002</v>
      </c>
      <c r="G15" s="33">
        <f>Bil!A16</f>
        <v>5091.9120010000006</v>
      </c>
      <c r="H15" s="33">
        <f>Bil!B16</f>
        <v>262.30228700000004</v>
      </c>
      <c r="I15" s="33">
        <f>Bil!C16</f>
        <v>168.88828200000003</v>
      </c>
      <c r="J15" s="33">
        <f>Bil!E16</f>
        <v>322.97813100000002</v>
      </c>
      <c r="K15" s="49">
        <f>Bil!F16</f>
        <v>2029.6125320000001</v>
      </c>
    </row>
    <row r="16" spans="1:11" x14ac:dyDescent="0.2">
      <c r="A16" s="47" t="s">
        <v>22</v>
      </c>
      <c r="B16" s="31">
        <f>-Bil!I17</f>
        <v>-4484.4760620000006</v>
      </c>
      <c r="C16" s="31">
        <f>-Bil!J17</f>
        <v>-1176.52008</v>
      </c>
      <c r="D16" s="31">
        <f>-Bil!K17</f>
        <v>-617.33114399999977</v>
      </c>
      <c r="E16" s="31">
        <f>-Bil!L17</f>
        <v>-22.064681</v>
      </c>
      <c r="F16" s="31">
        <f>-Bil!M17</f>
        <v>-1739.0675160000001</v>
      </c>
      <c r="G16" s="31">
        <f>Bil!A17</f>
        <v>5188.7389610000009</v>
      </c>
      <c r="H16" s="31">
        <f>Bil!B17</f>
        <v>261.37410899999998</v>
      </c>
      <c r="I16" s="31">
        <f>Bil!C17</f>
        <v>170.09553700000001</v>
      </c>
      <c r="J16" s="31">
        <f>Bil!E17</f>
        <v>319.93929800000001</v>
      </c>
      <c r="K16" s="38">
        <f>Bil!F17</f>
        <v>2099.3115780000003</v>
      </c>
    </row>
    <row r="17" spans="1:11" x14ac:dyDescent="0.2">
      <c r="A17" s="48" t="s">
        <v>23</v>
      </c>
      <c r="B17" s="33">
        <f>-Bil!I18</f>
        <v>-3450.7833580000001</v>
      </c>
      <c r="C17" s="33">
        <f>-Bil!J18</f>
        <v>-1652.4817599999999</v>
      </c>
      <c r="D17" s="33">
        <f>-Bil!K18</f>
        <v>-721.5802349999999</v>
      </c>
      <c r="E17" s="33">
        <f>-Bil!L18</f>
        <v>-16.299523000000001</v>
      </c>
      <c r="F17" s="33">
        <f>-Bil!M18</f>
        <v>-2710.6080470000002</v>
      </c>
      <c r="G17" s="33">
        <f>Bil!A18</f>
        <v>5390.8034149999994</v>
      </c>
      <c r="H17" s="33">
        <f>Bil!B18</f>
        <v>290.45015799999999</v>
      </c>
      <c r="I17" s="33">
        <f>Bil!C18</f>
        <v>168.4494</v>
      </c>
      <c r="J17" s="33">
        <f>Bil!E18</f>
        <v>500.29653500000001</v>
      </c>
      <c r="K17" s="49">
        <f>Bil!F18</f>
        <v>2201.7534150000001</v>
      </c>
    </row>
    <row r="18" spans="1:11" x14ac:dyDescent="0.2">
      <c r="A18" s="47" t="s">
        <v>24</v>
      </c>
      <c r="B18" s="31">
        <f>-Bil!I19</f>
        <v>-3422.2750639999995</v>
      </c>
      <c r="C18" s="31">
        <f>-Bil!J19</f>
        <v>-2100.5530510000003</v>
      </c>
      <c r="D18" s="31">
        <f>-Bil!K19</f>
        <v>-595.03529499999979</v>
      </c>
      <c r="E18" s="31">
        <f>-Bil!L19</f>
        <v>-40.478063999999996</v>
      </c>
      <c r="F18" s="31">
        <f>-Bil!M19</f>
        <v>-2730.4505609999997</v>
      </c>
      <c r="G18" s="31">
        <f>Bil!A19</f>
        <v>5814.8891149999981</v>
      </c>
      <c r="H18" s="31">
        <f>Bil!B19</f>
        <v>319.74806699999999</v>
      </c>
      <c r="I18" s="31">
        <f>Bil!C19</f>
        <v>184.05956800000001</v>
      </c>
      <c r="J18" s="31">
        <f>Bil!E19</f>
        <v>468.69591800000001</v>
      </c>
      <c r="K18" s="38">
        <f>Bil!F19</f>
        <v>2101.3993670000004</v>
      </c>
    </row>
    <row r="19" spans="1:11" x14ac:dyDescent="0.2">
      <c r="A19" s="48" t="s">
        <v>25</v>
      </c>
      <c r="B19" s="33">
        <f>-Bil!I20</f>
        <v>-3148.5423930000002</v>
      </c>
      <c r="C19" s="33">
        <f>-Bil!J20</f>
        <v>-2053.5049570000006</v>
      </c>
      <c r="D19" s="33">
        <f>-Bil!K20</f>
        <v>-816.42597699999999</v>
      </c>
      <c r="E19" s="33">
        <f>-Bil!L20</f>
        <v>-40.623598000000001</v>
      </c>
      <c r="F19" s="33">
        <f>-Bil!M20</f>
        <v>-2883.8893680000001</v>
      </c>
      <c r="G19" s="33">
        <f>Bil!A20</f>
        <v>6033.3725550000017</v>
      </c>
      <c r="H19" s="33">
        <f>Bil!B20</f>
        <v>328.23026600000003</v>
      </c>
      <c r="I19" s="33">
        <f>Bil!C20</f>
        <v>188.91170300000002</v>
      </c>
      <c r="J19" s="33">
        <f>Bil!E20</f>
        <v>557.83632299999999</v>
      </c>
      <c r="K19" s="49">
        <f>Bil!F20</f>
        <v>1834.6354460000002</v>
      </c>
    </row>
    <row r="20" spans="1:11" x14ac:dyDescent="0.2">
      <c r="A20" s="47" t="s">
        <v>43</v>
      </c>
      <c r="B20" s="31">
        <f>-Bil!I21</f>
        <v>0</v>
      </c>
      <c r="C20" s="31">
        <f>-Bil!J21</f>
        <v>-33.149633999999999</v>
      </c>
      <c r="D20" s="31">
        <f>-Bil!K21</f>
        <v>0</v>
      </c>
      <c r="E20" s="31">
        <f>-Bil!L21</f>
        <v>33.149633999999999</v>
      </c>
      <c r="F20" s="31">
        <f>-Bil!M21</f>
        <v>0</v>
      </c>
      <c r="G20" s="31">
        <f>Bil!A21</f>
        <v>0</v>
      </c>
      <c r="H20" s="31">
        <f>Bil!B21</f>
        <v>0</v>
      </c>
      <c r="I20" s="31">
        <f>Bil!C21</f>
        <v>0</v>
      </c>
      <c r="J20" s="31">
        <f>Bil!E21</f>
        <v>0</v>
      </c>
      <c r="K20" s="38">
        <f>Bil!F21</f>
        <v>0</v>
      </c>
    </row>
    <row r="21" spans="1:11" x14ac:dyDescent="0.2">
      <c r="A21" s="47" t="s">
        <v>44</v>
      </c>
      <c r="B21" s="31">
        <f>-Bil!I22</f>
        <v>-223.18915799999999</v>
      </c>
      <c r="C21" s="31">
        <f>-Bil!J22</f>
        <v>-741.00068699999997</v>
      </c>
      <c r="D21" s="31">
        <f>-Bil!K22</f>
        <v>0</v>
      </c>
      <c r="E21" s="31">
        <f>-Bil!L22</f>
        <v>234.68992700000001</v>
      </c>
      <c r="F21" s="31">
        <f>-Bil!M22</f>
        <v>0</v>
      </c>
      <c r="G21" s="31">
        <f>Bil!A22</f>
        <v>729.49991799999998</v>
      </c>
      <c r="H21" s="31">
        <f>Bil!B22</f>
        <v>0</v>
      </c>
      <c r="I21" s="31">
        <f>Bil!C22</f>
        <v>0</v>
      </c>
      <c r="J21" s="31">
        <f>Bil!E22</f>
        <v>0</v>
      </c>
      <c r="K21" s="38">
        <f>Bil!F22</f>
        <v>0</v>
      </c>
    </row>
    <row r="22" spans="1:11" x14ac:dyDescent="0.2">
      <c r="A22" s="20" t="s">
        <v>0</v>
      </c>
      <c r="B22" s="2">
        <f>-SUM(B8:B21)</f>
        <v>42087.734746000009</v>
      </c>
      <c r="C22" s="2">
        <f>-SUM(C8:C21)</f>
        <v>21271.862440000004</v>
      </c>
      <c r="D22" s="2">
        <f>-SUM(D8:D21)</f>
        <v>7336.5555449999983</v>
      </c>
      <c r="E22" s="2">
        <f>-SUM(E8:E21)</f>
        <v>126.67517800000007</v>
      </c>
      <c r="F22" s="2">
        <f>-SUM(F8:F21)</f>
        <v>29362.426657</v>
      </c>
      <c r="G22" s="2">
        <f>SUM(G8:G21)</f>
        <v>66274.244569000002</v>
      </c>
      <c r="H22" s="2">
        <f>SUM(H8:H21)</f>
        <v>3459.0341330000001</v>
      </c>
      <c r="I22" s="2">
        <f>SUM(I8:I21)</f>
        <v>2090.3682779999999</v>
      </c>
      <c r="J22" s="2">
        <f>SUM(J8:J21)</f>
        <v>5545.0954090000014</v>
      </c>
      <c r="K22" s="13">
        <f>SUM(K8:K21)</f>
        <v>22816.512177000001</v>
      </c>
    </row>
    <row r="23" spans="1:1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">
      <c r="A25" s="74" t="s">
        <v>33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1:11" x14ac:dyDescent="0.2">
      <c r="A26" s="74" t="s">
        <v>32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1:11" x14ac:dyDescent="0.2">
      <c r="A27" s="45" t="s">
        <v>8</v>
      </c>
      <c r="B27" s="29" t="s">
        <v>34</v>
      </c>
      <c r="C27" s="29" t="s">
        <v>35</v>
      </c>
      <c r="D27" s="29" t="s">
        <v>36</v>
      </c>
      <c r="E27" s="29" t="s">
        <v>53</v>
      </c>
      <c r="F27" s="29" t="s">
        <v>37</v>
      </c>
      <c r="G27" s="29" t="s">
        <v>38</v>
      </c>
      <c r="H27" s="29" t="s">
        <v>39</v>
      </c>
      <c r="I27" s="29" t="s">
        <v>40</v>
      </c>
      <c r="J27" s="29" t="s">
        <v>45</v>
      </c>
      <c r="K27" s="46" t="s">
        <v>42</v>
      </c>
    </row>
    <row r="28" spans="1:11" x14ac:dyDescent="0.2">
      <c r="A28" s="47" t="s">
        <v>14</v>
      </c>
      <c r="B28" s="50">
        <f>-Ant!I46</f>
        <v>-25.777125351013691</v>
      </c>
      <c r="C28" s="50">
        <f>-Ant!J46</f>
        <v>-36.392590252854113</v>
      </c>
      <c r="D28" s="50">
        <f>-Ant!K46</f>
        <v>-6.9460164380591811</v>
      </c>
      <c r="E28" s="50">
        <f>-Ant!L46</f>
        <v>-0.4989728637228491</v>
      </c>
      <c r="F28" s="50">
        <f>-Ant!M46</f>
        <v>-30.385295094350166</v>
      </c>
      <c r="G28" s="50">
        <f>Ant!A46</f>
        <v>69.395133526364475</v>
      </c>
      <c r="H28" s="50">
        <f>Ant!B46</f>
        <v>3.794893369739317</v>
      </c>
      <c r="I28" s="50">
        <f>Ant!C46</f>
        <v>2.3345386366576628</v>
      </c>
      <c r="J28" s="50">
        <f>Ant!E46</f>
        <v>6.0669643428718576</v>
      </c>
      <c r="K28" s="51">
        <f>Ant!F46</f>
        <v>18.408470124366687</v>
      </c>
    </row>
    <row r="29" spans="1:11" x14ac:dyDescent="0.2">
      <c r="A29" s="48" t="s">
        <v>15</v>
      </c>
      <c r="B29" s="44">
        <f>-Ant!I47</f>
        <v>-26.10193282816536</v>
      </c>
      <c r="C29" s="44">
        <f>-Ant!J47</f>
        <v>-30.758067115389693</v>
      </c>
      <c r="D29" s="44">
        <f>-Ant!K47</f>
        <v>-5.8201107799338594</v>
      </c>
      <c r="E29" s="44">
        <f>-Ant!L47</f>
        <v>-0.54214190695156494</v>
      </c>
      <c r="F29" s="44">
        <f>-Ant!M47</f>
        <v>-36.777747369559528</v>
      </c>
      <c r="G29" s="44">
        <f>Ant!A47</f>
        <v>68.733500142933295</v>
      </c>
      <c r="H29" s="44">
        <f>Ant!B47</f>
        <v>3.6997323848999613</v>
      </c>
      <c r="I29" s="44">
        <f>Ant!C47</f>
        <v>2.1603470264787177</v>
      </c>
      <c r="J29" s="44">
        <f>Ant!E47</f>
        <v>7.2557026809687732</v>
      </c>
      <c r="K29" s="52">
        <f>Ant!F47</f>
        <v>18.150717764719261</v>
      </c>
    </row>
    <row r="30" spans="1:11" x14ac:dyDescent="0.2">
      <c r="A30" s="47" t="s">
        <v>16</v>
      </c>
      <c r="B30" s="50">
        <f>-Ant!I48</f>
        <v>-37.284720537448862</v>
      </c>
      <c r="C30" s="50">
        <f>-Ant!J48</f>
        <v>-22.013177199535956</v>
      </c>
      <c r="D30" s="50">
        <f>-Ant!K48</f>
        <v>-7.8359623639950362</v>
      </c>
      <c r="E30" s="50">
        <f>-Ant!L48</f>
        <v>-0.48444998142199314</v>
      </c>
      <c r="F30" s="50">
        <f>-Ant!M48</f>
        <v>-32.381689917598152</v>
      </c>
      <c r="G30" s="50">
        <f>Ant!A48</f>
        <v>66.458799473727694</v>
      </c>
      <c r="H30" s="50">
        <f>Ant!B48</f>
        <v>3.4203452161551358</v>
      </c>
      <c r="I30" s="50">
        <f>Ant!C48</f>
        <v>2.0752261978577318</v>
      </c>
      <c r="J30" s="50">
        <f>Ant!E48</f>
        <v>6.0212286117866629</v>
      </c>
      <c r="K30" s="51">
        <f>Ant!F48</f>
        <v>22.024400500472769</v>
      </c>
    </row>
    <row r="31" spans="1:11" x14ac:dyDescent="0.2">
      <c r="A31" s="48" t="s">
        <v>17</v>
      </c>
      <c r="B31" s="44">
        <f>-Ant!I49</f>
        <v>-39.970057880401818</v>
      </c>
      <c r="C31" s="44">
        <f>-Ant!J49</f>
        <v>-16.95974053854318</v>
      </c>
      <c r="D31" s="44">
        <f>-Ant!K49</f>
        <v>-9.5211403119197922</v>
      </c>
      <c r="E31" s="44">
        <f>-Ant!L49</f>
        <v>-0.15813336346419171</v>
      </c>
      <c r="F31" s="44">
        <f>-Ant!M49</f>
        <v>-33.39092790567102</v>
      </c>
      <c r="G31" s="44">
        <f>Ant!A49</f>
        <v>64.782480115228481</v>
      </c>
      <c r="H31" s="44">
        <f>Ant!B49</f>
        <v>3.3454675820392481</v>
      </c>
      <c r="I31" s="44">
        <f>Ant!C49</f>
        <v>1.9730489119562968</v>
      </c>
      <c r="J31" s="44">
        <f>Ant!E49</f>
        <v>6.1085122055952263</v>
      </c>
      <c r="K31" s="52">
        <f>Ant!F49</f>
        <v>23.790491185180748</v>
      </c>
    </row>
    <row r="32" spans="1:11" x14ac:dyDescent="0.2">
      <c r="A32" s="47" t="s">
        <v>18</v>
      </c>
      <c r="B32" s="50">
        <f>-Ant!I50</f>
        <v>-53.496842523734557</v>
      </c>
      <c r="C32" s="50">
        <f>-Ant!J50</f>
        <v>-11.731860409881701</v>
      </c>
      <c r="D32" s="50">
        <f>-Ant!K50</f>
        <v>-7.2237968933280783</v>
      </c>
      <c r="E32" s="50">
        <f>-Ant!L50</f>
        <v>-0.29438634606164171</v>
      </c>
      <c r="F32" s="50">
        <f>-Ant!M50</f>
        <v>-27.253113826994014</v>
      </c>
      <c r="G32" s="50">
        <f>Ant!A50</f>
        <v>64.038757406890056</v>
      </c>
      <c r="H32" s="50">
        <f>Ant!B50</f>
        <v>3.372244077122529</v>
      </c>
      <c r="I32" s="50">
        <f>Ant!C50</f>
        <v>2.0046621427907581</v>
      </c>
      <c r="J32" s="50">
        <f>Ant!E50</f>
        <v>5.813911743936762</v>
      </c>
      <c r="K32" s="51">
        <f>Ant!F50</f>
        <v>24.770424629259892</v>
      </c>
    </row>
    <row r="33" spans="1:11" x14ac:dyDescent="0.2">
      <c r="A33" s="48" t="s">
        <v>19</v>
      </c>
      <c r="B33" s="44">
        <f>-Ant!I51</f>
        <v>-48.948809196986552</v>
      </c>
      <c r="C33" s="44">
        <f>-Ant!J51</f>
        <v>-15.379525840041937</v>
      </c>
      <c r="D33" s="44">
        <f>-Ant!K51</f>
        <v>-6.6899538647049841</v>
      </c>
      <c r="E33" s="44">
        <f>-Ant!L51</f>
        <v>-0.30776037510017246</v>
      </c>
      <c r="F33" s="44">
        <f>-Ant!M51</f>
        <v>-28.673950723166346</v>
      </c>
      <c r="G33" s="44">
        <f>Ant!A51</f>
        <v>65.35968904971287</v>
      </c>
      <c r="H33" s="44">
        <f>Ant!B51</f>
        <v>3.3623944103172092</v>
      </c>
      <c r="I33" s="44">
        <f>Ant!C51</f>
        <v>2.0873182984917031</v>
      </c>
      <c r="J33" s="44">
        <f>Ant!E51</f>
        <v>5.527545521600401</v>
      </c>
      <c r="K33" s="52">
        <f>Ant!F51</f>
        <v>23.663052719877818</v>
      </c>
    </row>
    <row r="34" spans="1:11" x14ac:dyDescent="0.2">
      <c r="A34" s="47" t="s">
        <v>20</v>
      </c>
      <c r="B34" s="50">
        <f>-Ant!I52</f>
        <v>-51.658056225320756</v>
      </c>
      <c r="C34" s="50">
        <f>-Ant!J52</f>
        <v>-15.237073728818991</v>
      </c>
      <c r="D34" s="50">
        <f>-Ant!K52</f>
        <v>-6.4071236253603008</v>
      </c>
      <c r="E34" s="50">
        <f>-Ant!L52</f>
        <v>-0.46043458250446284</v>
      </c>
      <c r="F34" s="50">
        <f>-Ant!M52</f>
        <v>-26.23731183799547</v>
      </c>
      <c r="G34" s="50">
        <f>Ant!A52</f>
        <v>66.327368070013776</v>
      </c>
      <c r="H34" s="50">
        <f>Ant!B52</f>
        <v>3.4022348536279092</v>
      </c>
      <c r="I34" s="50">
        <f>Ant!C52</f>
        <v>2.1468798191277285</v>
      </c>
      <c r="J34" s="50">
        <f>Ant!E52</f>
        <v>4.4241823279121411</v>
      </c>
      <c r="K34" s="51">
        <f>Ant!F52</f>
        <v>23.69933492931845</v>
      </c>
    </row>
    <row r="35" spans="1:11" x14ac:dyDescent="0.2">
      <c r="A35" s="48" t="s">
        <v>21</v>
      </c>
      <c r="B35" s="44">
        <f>-Ant!I53</f>
        <v>-57.495703210308115</v>
      </c>
      <c r="C35" s="44">
        <f>-Ant!J53</f>
        <v>-14.33172115275557</v>
      </c>
      <c r="D35" s="44">
        <f>-Ant!K53</f>
        <v>-5.9203938777893228</v>
      </c>
      <c r="E35" s="44">
        <f>-Ant!L53</f>
        <v>-0.61406643922287463</v>
      </c>
      <c r="F35" s="44">
        <f>-Ant!M53</f>
        <v>-21.638115319924118</v>
      </c>
      <c r="G35" s="44">
        <f>Ant!A53</f>
        <v>64.653508591019545</v>
      </c>
      <c r="H35" s="44">
        <f>Ant!B53</f>
        <v>3.3305295069255019</v>
      </c>
      <c r="I35" s="44">
        <f>Ant!C53</f>
        <v>2.1444243319729619</v>
      </c>
      <c r="J35" s="44">
        <f>Ant!E53</f>
        <v>4.1009485951876199</v>
      </c>
      <c r="K35" s="52">
        <f>Ant!F53</f>
        <v>25.77058897489437</v>
      </c>
    </row>
    <row r="36" spans="1:11" x14ac:dyDescent="0.2">
      <c r="A36" s="47" t="s">
        <v>22</v>
      </c>
      <c r="B36" s="50">
        <f>-Ant!I54</f>
        <v>-55.780815507345224</v>
      </c>
      <c r="C36" s="50">
        <f>-Ant!J54</f>
        <v>-14.634318171362565</v>
      </c>
      <c r="D36" s="50">
        <f>-Ant!K54</f>
        <v>-7.678764291372941</v>
      </c>
      <c r="E36" s="50">
        <f>-Ant!L54</f>
        <v>-0.2744547820243054</v>
      </c>
      <c r="F36" s="50">
        <f>-Ant!M54</f>
        <v>-21.631647247894961</v>
      </c>
      <c r="G36" s="50">
        <f>Ant!A54</f>
        <v>64.540893227610042</v>
      </c>
      <c r="H36" s="50">
        <f>Ant!B54</f>
        <v>3.2511403229619331</v>
      </c>
      <c r="I36" s="50">
        <f>Ant!C54</f>
        <v>2.1157583710656036</v>
      </c>
      <c r="J36" s="50">
        <f>Ant!E54</f>
        <v>3.9796120457666841</v>
      </c>
      <c r="K36" s="51">
        <f>Ant!F54</f>
        <v>26.112596032595743</v>
      </c>
    </row>
    <row r="37" spans="1:11" x14ac:dyDescent="0.2">
      <c r="A37" s="48" t="s">
        <v>23</v>
      </c>
      <c r="B37" s="44">
        <f>-Ant!I55</f>
        <v>-40.351766346278481</v>
      </c>
      <c r="C37" s="44">
        <f>-Ant!J55</f>
        <v>-19.323310377170024</v>
      </c>
      <c r="D37" s="44">
        <f>-Ant!K55</f>
        <v>-8.4378049915275817</v>
      </c>
      <c r="E37" s="44">
        <f>-Ant!L55</f>
        <v>-0.19059861933291264</v>
      </c>
      <c r="F37" s="44">
        <f>-Ant!M55</f>
        <v>-31.696519665691003</v>
      </c>
      <c r="G37" s="44">
        <f>Ant!A55</f>
        <v>63.037408394966555</v>
      </c>
      <c r="H37" s="44">
        <f>Ant!B55</f>
        <v>3.3963815444063199</v>
      </c>
      <c r="I37" s="44">
        <f>Ant!C55</f>
        <v>1.9697645794577876</v>
      </c>
      <c r="J37" s="44">
        <f>Ant!E55</f>
        <v>5.8502220480955307</v>
      </c>
      <c r="K37" s="52">
        <f>Ant!F55</f>
        <v>25.746223433073805</v>
      </c>
    </row>
    <row r="38" spans="1:11" x14ac:dyDescent="0.2">
      <c r="A38" s="47" t="s">
        <v>24</v>
      </c>
      <c r="B38" s="50">
        <f>-Ant!I56</f>
        <v>-38.501013979454633</v>
      </c>
      <c r="C38" s="50">
        <f>-Ant!J56</f>
        <v>-23.631479313825579</v>
      </c>
      <c r="D38" s="50">
        <f>-Ant!K56</f>
        <v>-6.6942200093896096</v>
      </c>
      <c r="E38" s="50">
        <f>-Ant!L56</f>
        <v>-0.45538318188361132</v>
      </c>
      <c r="F38" s="50">
        <f>-Ant!M56</f>
        <v>-30.717903515446576</v>
      </c>
      <c r="G38" s="50">
        <f>Ant!A56</f>
        <v>65.418215344713033</v>
      </c>
      <c r="H38" s="50">
        <f>Ant!B56</f>
        <v>3.5972049491199511</v>
      </c>
      <c r="I38" s="50">
        <f>Ant!C56</f>
        <v>2.0706927023971042</v>
      </c>
      <c r="J38" s="50">
        <f>Ant!E56</f>
        <v>5.272886531201201</v>
      </c>
      <c r="K38" s="51">
        <f>Ant!F56</f>
        <v>23.64100047256872</v>
      </c>
    </row>
    <row r="39" spans="1:11" x14ac:dyDescent="0.2">
      <c r="A39" s="48" t="s">
        <v>25</v>
      </c>
      <c r="B39" s="44">
        <f>-Ant!I57</f>
        <v>-35.206834605846126</v>
      </c>
      <c r="C39" s="44">
        <f>-Ant!J57</f>
        <v>-22.962183880426533</v>
      </c>
      <c r="D39" s="44">
        <f>-Ant!K57</f>
        <v>-9.1292321183478276</v>
      </c>
      <c r="E39" s="44">
        <f>-Ant!L57</f>
        <v>-0.45425092546320411</v>
      </c>
      <c r="F39" s="44">
        <f>-Ant!M57</f>
        <v>-32.247498469916302</v>
      </c>
      <c r="G39" s="44">
        <f>Ant!A57</f>
        <v>67.46485298453986</v>
      </c>
      <c r="H39" s="44">
        <f>Ant!B57</f>
        <v>3.6702534840841441</v>
      </c>
      <c r="I39" s="44">
        <f>Ant!C57</f>
        <v>2.1124006770296408</v>
      </c>
      <c r="J39" s="44">
        <f>Ant!E57</f>
        <v>6.2376962764288102</v>
      </c>
      <c r="K39" s="52">
        <f>Ant!F57</f>
        <v>20.514796577917554</v>
      </c>
    </row>
    <row r="40" spans="1:11" x14ac:dyDescent="0.2">
      <c r="A40" s="47" t="s">
        <v>0</v>
      </c>
      <c r="B40" s="9">
        <f>Ant!I58</f>
        <v>42.00990947053338</v>
      </c>
      <c r="C40" s="9">
        <f>Ant!J58</f>
        <v>21.232528212010017</v>
      </c>
      <c r="D40" s="9">
        <f>Ant!K58</f>
        <v>7.3229893728191549</v>
      </c>
      <c r="E40" s="9">
        <f>Ant!L58</f>
        <v>0.12644094038464418</v>
      </c>
      <c r="F40" s="9">
        <f>Ant!M58</f>
        <v>29.308132004252812</v>
      </c>
      <c r="G40" s="9">
        <f>Ant!A58</f>
        <v>66.151695532539563</v>
      </c>
      <c r="H40" s="9">
        <f>Ant!B58</f>
        <v>3.4526379635251203</v>
      </c>
      <c r="I40" s="9">
        <f>Ant!C58</f>
        <v>2.086502936041259</v>
      </c>
      <c r="J40" s="9">
        <f>Ant!E58</f>
        <v>5.5348418617302659</v>
      </c>
      <c r="K40" s="21">
        <f>Ant!F58</f>
        <v>22.774321706163803</v>
      </c>
    </row>
    <row r="43" spans="1:11" x14ac:dyDescent="0.2">
      <c r="A43" s="4" t="s">
        <v>52</v>
      </c>
    </row>
  </sheetData>
  <mergeCells count="7">
    <mergeCell ref="A26:K26"/>
    <mergeCell ref="A1:K1"/>
    <mergeCell ref="A2:K2"/>
    <mergeCell ref="A3:K3"/>
    <mergeCell ref="A5:K5"/>
    <mergeCell ref="A6:K6"/>
    <mergeCell ref="A25:K25"/>
  </mergeCells>
  <printOptions horizontalCentered="1"/>
  <pageMargins left="0.78740157480314965" right="0.78740157480314965" top="0.78740157480314965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4</vt:i4>
      </vt:variant>
    </vt:vector>
  </HeadingPairs>
  <TitlesOfParts>
    <vt:vector size="7" baseType="lpstr">
      <vt:lpstr>Bil</vt:lpstr>
      <vt:lpstr>Ant</vt:lpstr>
      <vt:lpstr>DiaDat</vt:lpstr>
      <vt:lpstr>Dia1a</vt:lpstr>
      <vt:lpstr>Dia1b</vt:lpstr>
      <vt:lpstr>Dia2</vt:lpstr>
      <vt:lpstr>Dia3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2016-08-03T08:27:05Z</dcterms:created>
  <dcterms:modified xsi:type="dcterms:W3CDTF">2018-08-27T13:28:40Z</dcterms:modified>
</cp:coreProperties>
</file>