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filterPrivacy="1" codeName="DieseArbeitsmappe" defaultThemeVersion="124226"/>
  <bookViews>
    <workbookView xWindow="0" yWindow="315" windowWidth="18945" windowHeight="6915" tabRatio="805"/>
  </bookViews>
  <sheets>
    <sheet name="U" sheetId="5" r:id="rId1"/>
    <sheet name="Cent_kWh" sheetId="15" r:id="rId2"/>
    <sheet name="Verbraucher" sheetId="6" r:id="rId3"/>
    <sheet name="Beschwerden" sheetId="13" r:id="rId4"/>
    <sheet name="Lf" sheetId="7" r:id="rId5"/>
  </sheets>
  <calcPr calcId="171027"/>
</workbook>
</file>

<file path=xl/calcChain.xml><?xml version="1.0" encoding="utf-8"?>
<calcChain xmlns="http://schemas.openxmlformats.org/spreadsheetml/2006/main">
  <c r="I26" i="6" l="1"/>
  <c r="D41" i="13" l="1"/>
  <c r="H44" i="6"/>
  <c r="G44" i="6"/>
  <c r="F44" i="6"/>
  <c r="E44" i="6"/>
  <c r="D44" i="6"/>
  <c r="H35" i="6"/>
  <c r="G35" i="6"/>
  <c r="F35" i="6"/>
  <c r="E35" i="6"/>
  <c r="D35" i="6"/>
  <c r="F45" i="6" l="1"/>
  <c r="D45" i="6"/>
  <c r="G45" i="6"/>
  <c r="H45" i="6"/>
  <c r="E45" i="6"/>
  <c r="I24" i="6"/>
  <c r="I44" i="6" s="1"/>
  <c r="H24" i="6"/>
  <c r="G24" i="6"/>
  <c r="F24" i="6"/>
  <c r="E24" i="6"/>
  <c r="D24" i="6"/>
  <c r="I15" i="6"/>
  <c r="I35" i="6" s="1"/>
  <c r="H15" i="6"/>
  <c r="G15" i="6"/>
  <c r="F15" i="6"/>
  <c r="E15" i="6"/>
  <c r="E25" i="6" s="1"/>
  <c r="D15" i="6"/>
  <c r="A9" i="6"/>
  <c r="G25" i="6" l="1"/>
  <c r="F25" i="6"/>
  <c r="D25" i="6"/>
  <c r="I25" i="6"/>
  <c r="I45" i="6" s="1"/>
  <c r="H25" i="6"/>
  <c r="I43" i="6" l="1"/>
  <c r="I42" i="6"/>
  <c r="I41" i="6"/>
  <c r="I40" i="6"/>
  <c r="I39" i="6"/>
  <c r="I38" i="6"/>
  <c r="I37" i="6"/>
  <c r="I36" i="6"/>
  <c r="I34" i="6"/>
  <c r="I33" i="6"/>
  <c r="I32" i="6"/>
  <c r="I31" i="6"/>
  <c r="I30" i="6"/>
  <c r="D10" i="13" l="1"/>
  <c r="G220" i="5" l="1"/>
  <c r="H220" i="5"/>
  <c r="G221" i="5"/>
  <c r="H221" i="5"/>
  <c r="G222" i="5"/>
  <c r="H222" i="5"/>
  <c r="G223" i="5"/>
  <c r="H223" i="5"/>
  <c r="G224" i="5"/>
  <c r="H224" i="5"/>
  <c r="G225" i="5"/>
  <c r="H225" i="5"/>
  <c r="G226" i="5"/>
  <c r="H226" i="5"/>
  <c r="G227" i="5"/>
  <c r="H227" i="5"/>
  <c r="G228" i="5"/>
  <c r="H228" i="5"/>
  <c r="G229" i="5"/>
  <c r="H229" i="5"/>
  <c r="G230" i="5"/>
  <c r="H230" i="5"/>
  <c r="G231" i="5"/>
  <c r="H231" i="5"/>
  <c r="G232" i="5"/>
  <c r="H232" i="5"/>
  <c r="G233" i="5"/>
  <c r="H233" i="5"/>
  <c r="G234" i="5"/>
  <c r="H234" i="5"/>
  <c r="G235" i="5"/>
  <c r="H235" i="5"/>
  <c r="G236" i="5"/>
  <c r="H236" i="5"/>
  <c r="G237" i="5"/>
  <c r="H237" i="5"/>
  <c r="G238" i="5"/>
  <c r="H238" i="5"/>
  <c r="G239" i="5"/>
  <c r="H239" i="5"/>
  <c r="G240" i="5"/>
  <c r="H240" i="5"/>
  <c r="G241" i="5"/>
  <c r="H241" i="5"/>
  <c r="G242" i="5"/>
  <c r="H242" i="5"/>
  <c r="G243" i="5"/>
  <c r="H243" i="5"/>
  <c r="G244" i="5"/>
  <c r="H244" i="5"/>
  <c r="G36" i="5"/>
  <c r="H36" i="5"/>
  <c r="G37" i="5"/>
  <c r="H37" i="5"/>
  <c r="G38" i="5"/>
  <c r="H38" i="5"/>
  <c r="G39" i="5"/>
  <c r="H39" i="5"/>
  <c r="G40" i="5"/>
  <c r="H40" i="5"/>
  <c r="G41" i="5"/>
  <c r="H41" i="5"/>
  <c r="G42" i="5"/>
  <c r="H42" i="5"/>
  <c r="G43" i="5"/>
  <c r="H43" i="5"/>
  <c r="G44" i="5"/>
  <c r="H44" i="5"/>
  <c r="G45" i="5"/>
  <c r="H45" i="5"/>
  <c r="G46" i="5"/>
  <c r="H46" i="5"/>
  <c r="G47" i="5"/>
  <c r="H47" i="5"/>
  <c r="G48" i="5"/>
  <c r="H48" i="5"/>
  <c r="G49" i="5"/>
  <c r="H49" i="5"/>
  <c r="G50" i="5"/>
  <c r="H50" i="5"/>
  <c r="G51" i="5"/>
  <c r="H51" i="5"/>
  <c r="G52" i="5"/>
  <c r="H52" i="5"/>
  <c r="G53" i="5"/>
  <c r="H53" i="5"/>
  <c r="G54" i="5"/>
  <c r="H54" i="5"/>
  <c r="G55" i="5"/>
  <c r="H55" i="5"/>
  <c r="G56" i="5"/>
  <c r="H56" i="5"/>
  <c r="G57" i="5"/>
  <c r="H57" i="5"/>
  <c r="G58" i="5"/>
  <c r="H58" i="5"/>
  <c r="G59" i="5"/>
  <c r="H59" i="5"/>
  <c r="G60" i="5"/>
  <c r="H60" i="5"/>
  <c r="G61" i="5"/>
  <c r="H61" i="5"/>
  <c r="G62" i="5"/>
  <c r="H62" i="5"/>
  <c r="G63" i="5"/>
  <c r="H63" i="5"/>
  <c r="G64" i="5"/>
  <c r="H64" i="5"/>
  <c r="G65" i="5"/>
  <c r="H65" i="5"/>
  <c r="G66" i="5"/>
  <c r="H66" i="5"/>
  <c r="G67" i="5"/>
  <c r="H67" i="5"/>
  <c r="G68" i="5"/>
  <c r="H68" i="5"/>
  <c r="G69" i="5"/>
  <c r="H69" i="5"/>
  <c r="G70" i="5"/>
  <c r="H70" i="5"/>
  <c r="G71" i="5"/>
  <c r="H71" i="5"/>
  <c r="G72" i="5"/>
  <c r="H72" i="5"/>
  <c r="G73" i="5"/>
  <c r="H73" i="5"/>
  <c r="G74" i="5"/>
  <c r="H74" i="5"/>
  <c r="G75" i="5"/>
  <c r="H75" i="5"/>
  <c r="G76" i="5"/>
  <c r="H76" i="5"/>
  <c r="G77" i="5"/>
  <c r="H77" i="5"/>
  <c r="G78" i="5"/>
  <c r="H78" i="5"/>
  <c r="G79" i="5"/>
  <c r="H79" i="5"/>
  <c r="G80" i="5"/>
  <c r="H80" i="5"/>
  <c r="G81" i="5"/>
  <c r="H81" i="5"/>
  <c r="G82" i="5"/>
  <c r="H82" i="5"/>
  <c r="G83" i="5"/>
  <c r="H83" i="5"/>
  <c r="G84" i="5"/>
  <c r="H84" i="5"/>
  <c r="G85" i="5"/>
  <c r="H85" i="5"/>
  <c r="G86" i="5"/>
  <c r="H86" i="5"/>
  <c r="G87" i="5"/>
  <c r="H87" i="5"/>
  <c r="G88" i="5"/>
  <c r="H88" i="5"/>
  <c r="G89" i="5"/>
  <c r="H89" i="5"/>
  <c r="G90" i="5"/>
  <c r="H90" i="5"/>
  <c r="G91" i="5"/>
  <c r="H91" i="5"/>
  <c r="G92" i="5"/>
  <c r="H92" i="5"/>
  <c r="G93" i="5"/>
  <c r="H93" i="5"/>
  <c r="G94" i="5"/>
  <c r="H94" i="5"/>
  <c r="G95" i="5"/>
  <c r="H95" i="5"/>
  <c r="G96" i="5"/>
  <c r="H96" i="5"/>
  <c r="G97" i="5"/>
  <c r="H97" i="5"/>
  <c r="G98" i="5"/>
  <c r="H98" i="5"/>
  <c r="G99" i="5"/>
  <c r="H99" i="5"/>
  <c r="G100" i="5"/>
  <c r="H100" i="5"/>
  <c r="G101" i="5"/>
  <c r="H101" i="5"/>
  <c r="G102" i="5"/>
  <c r="H102" i="5"/>
  <c r="G103" i="5"/>
  <c r="H103" i="5"/>
  <c r="G104" i="5"/>
  <c r="H104" i="5"/>
  <c r="G105" i="5"/>
  <c r="H105" i="5"/>
  <c r="G106" i="5"/>
  <c r="H106" i="5"/>
  <c r="G107" i="5"/>
  <c r="H107" i="5"/>
  <c r="G108" i="5"/>
  <c r="H108" i="5"/>
  <c r="G109" i="5"/>
  <c r="H109" i="5"/>
  <c r="G110" i="5"/>
  <c r="H110" i="5"/>
  <c r="G111" i="5"/>
  <c r="H111" i="5"/>
  <c r="G112" i="5"/>
  <c r="H112" i="5"/>
  <c r="G113" i="5"/>
  <c r="H113" i="5"/>
  <c r="G114" i="5"/>
  <c r="H114" i="5"/>
  <c r="G115" i="5"/>
  <c r="H115" i="5"/>
  <c r="G116" i="5"/>
  <c r="H116" i="5"/>
  <c r="G117" i="5"/>
  <c r="H117" i="5"/>
  <c r="G118" i="5"/>
  <c r="H118" i="5"/>
  <c r="G119" i="5"/>
  <c r="H119" i="5"/>
  <c r="G120" i="5"/>
  <c r="H120" i="5"/>
  <c r="G121" i="5"/>
  <c r="H121" i="5"/>
  <c r="G122" i="5"/>
  <c r="H122" i="5"/>
  <c r="G123" i="5"/>
  <c r="H123" i="5"/>
  <c r="G124" i="5"/>
  <c r="H124" i="5"/>
  <c r="G125" i="5"/>
  <c r="H125" i="5"/>
  <c r="G126" i="5"/>
  <c r="H126" i="5"/>
  <c r="G127" i="5"/>
  <c r="H127" i="5"/>
  <c r="G128" i="5"/>
  <c r="H128" i="5"/>
  <c r="G129" i="5"/>
  <c r="H129" i="5"/>
  <c r="G130" i="5"/>
  <c r="H130" i="5"/>
  <c r="G131" i="5"/>
  <c r="H131" i="5"/>
  <c r="G132" i="5"/>
  <c r="H132" i="5"/>
  <c r="G133" i="5"/>
  <c r="H133" i="5"/>
  <c r="G134" i="5"/>
  <c r="H134" i="5"/>
  <c r="G135" i="5"/>
  <c r="H135" i="5"/>
  <c r="G136" i="5"/>
  <c r="H136" i="5"/>
  <c r="G137" i="5"/>
  <c r="H137" i="5"/>
  <c r="G138" i="5"/>
  <c r="H138" i="5"/>
  <c r="G139" i="5"/>
  <c r="H139" i="5"/>
  <c r="G140" i="5"/>
  <c r="H140" i="5"/>
  <c r="G141" i="5"/>
  <c r="H141" i="5"/>
  <c r="G142" i="5"/>
  <c r="H142" i="5"/>
  <c r="G143" i="5"/>
  <c r="H143" i="5"/>
  <c r="G144" i="5"/>
  <c r="H144" i="5"/>
  <c r="G145" i="5"/>
  <c r="H145" i="5"/>
  <c r="G146" i="5"/>
  <c r="H146" i="5"/>
  <c r="G147" i="5"/>
  <c r="H147" i="5"/>
  <c r="G148" i="5"/>
  <c r="H148" i="5"/>
  <c r="G149" i="5"/>
  <c r="H149" i="5"/>
  <c r="G150" i="5"/>
  <c r="H150" i="5"/>
  <c r="G151" i="5"/>
  <c r="H151" i="5"/>
  <c r="G152" i="5"/>
  <c r="H152" i="5"/>
  <c r="G153" i="5"/>
  <c r="H153" i="5"/>
  <c r="G154" i="5"/>
  <c r="H154" i="5"/>
  <c r="G155" i="5"/>
  <c r="H155" i="5"/>
  <c r="G156" i="5"/>
  <c r="H156" i="5"/>
  <c r="G157" i="5"/>
  <c r="H157" i="5"/>
  <c r="G158" i="5"/>
  <c r="H158" i="5"/>
  <c r="G159" i="5"/>
  <c r="H159" i="5"/>
  <c r="G160" i="5"/>
  <c r="H160" i="5"/>
  <c r="G161" i="5"/>
  <c r="H161" i="5"/>
  <c r="G162" i="5"/>
  <c r="H162" i="5"/>
  <c r="G163" i="5"/>
  <c r="H163" i="5"/>
  <c r="G164" i="5"/>
  <c r="H164" i="5"/>
  <c r="G165" i="5"/>
  <c r="H165" i="5"/>
  <c r="G166" i="5"/>
  <c r="H166" i="5"/>
  <c r="G167" i="5"/>
  <c r="H167" i="5"/>
  <c r="G168" i="5"/>
  <c r="H168" i="5"/>
  <c r="G169" i="5"/>
  <c r="H169" i="5"/>
  <c r="G170" i="5"/>
  <c r="H170" i="5"/>
  <c r="G171" i="5"/>
  <c r="H171" i="5"/>
  <c r="G172" i="5"/>
  <c r="H172" i="5"/>
  <c r="G173" i="5"/>
  <c r="H173" i="5"/>
  <c r="G174" i="5"/>
  <c r="H174" i="5"/>
  <c r="G175" i="5"/>
  <c r="H175" i="5"/>
  <c r="G176" i="5"/>
  <c r="H176" i="5"/>
  <c r="G177" i="5"/>
  <c r="H177" i="5"/>
  <c r="G178" i="5"/>
  <c r="H178" i="5"/>
  <c r="G179" i="5"/>
  <c r="H179" i="5"/>
  <c r="G180" i="5"/>
  <c r="H180" i="5"/>
  <c r="G181" i="5"/>
  <c r="H181" i="5"/>
  <c r="G182" i="5"/>
  <c r="H182" i="5"/>
  <c r="G183" i="5"/>
  <c r="H183" i="5"/>
  <c r="G184" i="5"/>
  <c r="H184" i="5"/>
  <c r="G185" i="5"/>
  <c r="H185" i="5"/>
  <c r="G186" i="5"/>
  <c r="H186" i="5"/>
  <c r="G187" i="5"/>
  <c r="H187" i="5"/>
  <c r="G188" i="5"/>
  <c r="H188" i="5"/>
  <c r="G189" i="5"/>
  <c r="H189" i="5"/>
  <c r="G190" i="5"/>
  <c r="H190" i="5"/>
  <c r="G191" i="5"/>
  <c r="H191" i="5"/>
  <c r="G192" i="5"/>
  <c r="H192" i="5"/>
  <c r="G193" i="5"/>
  <c r="H193" i="5"/>
  <c r="G194" i="5"/>
  <c r="H194" i="5"/>
  <c r="G195" i="5"/>
  <c r="H195" i="5"/>
  <c r="G196" i="5"/>
  <c r="H196" i="5"/>
  <c r="G197" i="5"/>
  <c r="H197" i="5"/>
  <c r="G198" i="5"/>
  <c r="H198" i="5"/>
  <c r="G199" i="5"/>
  <c r="H199" i="5"/>
  <c r="G200" i="5"/>
  <c r="H200" i="5"/>
  <c r="G201" i="5"/>
  <c r="H201" i="5"/>
  <c r="G202" i="5"/>
  <c r="H202" i="5"/>
  <c r="G203" i="5"/>
  <c r="H203" i="5"/>
  <c r="G204" i="5"/>
  <c r="H204" i="5"/>
  <c r="G205" i="5"/>
  <c r="H205" i="5"/>
  <c r="G206" i="5"/>
  <c r="H206" i="5"/>
  <c r="G207" i="5"/>
  <c r="H207" i="5"/>
  <c r="G208" i="5"/>
  <c r="H208" i="5"/>
  <c r="G209" i="5"/>
  <c r="H209" i="5"/>
  <c r="G210" i="5"/>
  <c r="H210" i="5"/>
  <c r="G211" i="5"/>
  <c r="H211" i="5"/>
  <c r="G212" i="5"/>
  <c r="H212" i="5"/>
  <c r="G213" i="5"/>
  <c r="H213" i="5"/>
  <c r="G214" i="5"/>
  <c r="H214" i="5"/>
  <c r="G215" i="5"/>
  <c r="H215" i="5"/>
  <c r="G216" i="5"/>
  <c r="H216" i="5"/>
  <c r="G217" i="5"/>
  <c r="H217" i="5"/>
  <c r="G218" i="5"/>
  <c r="H218" i="5"/>
  <c r="G219" i="5"/>
  <c r="H219" i="5"/>
  <c r="B4" i="5"/>
  <c r="A29" i="6" l="1"/>
  <c r="D178" i="7" l="1"/>
  <c r="B7" i="15" l="1"/>
  <c r="B6" i="15"/>
  <c r="A6" i="15"/>
  <c r="A5" i="15"/>
  <c r="D24" i="13" l="1"/>
  <c r="B6" i="13"/>
  <c r="B6" i="6"/>
  <c r="G35" i="5"/>
  <c r="B15" i="5" s="1"/>
  <c r="H35" i="5"/>
  <c r="B7" i="13"/>
  <c r="A6" i="13"/>
  <c r="A5" i="13"/>
  <c r="A6" i="7"/>
  <c r="A5" i="7"/>
  <c r="C17" i="5"/>
  <c r="C18" i="5"/>
  <c r="C16" i="5"/>
  <c r="C14" i="5"/>
  <c r="B7" i="6"/>
  <c r="A6" i="6"/>
  <c r="A5" i="6"/>
</calcChain>
</file>

<file path=xl/sharedStrings.xml><?xml version="1.0" encoding="utf-8"?>
<sst xmlns="http://schemas.openxmlformats.org/spreadsheetml/2006/main" count="629" uniqueCount="483">
  <si>
    <t>Betreff:</t>
  </si>
  <si>
    <t>Kalenderjahr</t>
  </si>
  <si>
    <t/>
  </si>
  <si>
    <t>Unternehmen</t>
  </si>
  <si>
    <t xml:space="preserve">Sachbearbeiter  </t>
  </si>
  <si>
    <t>Telefonnummer</t>
  </si>
  <si>
    <t xml:space="preserve">E-Mail-Adresse  </t>
  </si>
  <si>
    <t>€cent/kWh</t>
  </si>
  <si>
    <t>Einheit</t>
  </si>
  <si>
    <t>n</t>
  </si>
  <si>
    <t>MWh</t>
  </si>
  <si>
    <t>Alfenzwerke Elektrizitätserzeugung GmbH</t>
  </si>
  <si>
    <t>Andreas Braunstein</t>
  </si>
  <si>
    <t>Anton Kittel Mühle Plaika</t>
  </si>
  <si>
    <t>Bad Gleichenberger Energie GmbH</t>
  </si>
  <si>
    <t>Ebner Strom GmbH</t>
  </si>
  <si>
    <t>Elektrizitätsversorgungsunternehmen der Marktgemeinde Niklasdorf</t>
  </si>
  <si>
    <t>Elektrizitätswerk Bad Hofgastein Ges.m.b.H.</t>
  </si>
  <si>
    <t>Elektrizitätswerk Clam Carl-Philip Clam-Martinic</t>
  </si>
  <si>
    <t>Elektrizitätswerk der Stadtgemeinde Kindberg</t>
  </si>
  <si>
    <t>Elektrizitätswerk Prantl Ges.m.b.H. &amp; Co. KG</t>
  </si>
  <si>
    <t>Elektrizitätswerk Winkler</t>
  </si>
  <si>
    <t>Elektrizitätswerke Bad Radkersburg GmbH</t>
  </si>
  <si>
    <t>Elektrowerk Assling reg. Gen.m.b.H.</t>
  </si>
  <si>
    <t>Elektrowerkgenossenschaft Hopfgarten</t>
  </si>
  <si>
    <t>Energie Klagenfurt GmbH</t>
  </si>
  <si>
    <t>Energie Ried GmbH</t>
  </si>
  <si>
    <t>Energieversorgungsunternehmen der Florian Lugitsch Gruppe GmbH</t>
  </si>
  <si>
    <t>ENVESTA Energie- und Dienstleistungs GmbH</t>
  </si>
  <si>
    <t>EVU der Marktgemeinde Eibiswald</t>
  </si>
  <si>
    <t>EVU der Stadtgemeinde Mureck</t>
  </si>
  <si>
    <t>Ewerk der Marktgemeinde Unzmarkt</t>
  </si>
  <si>
    <t>E-Werk Gösting Stromversorgungs GmbH</t>
  </si>
  <si>
    <t>E-Werk Piwetz</t>
  </si>
  <si>
    <t>E-Werk Ranklleiten</t>
  </si>
  <si>
    <t>E-Werk Redlmühle B. Drack Elektrotechnik</t>
  </si>
  <si>
    <t>E-Werk Schwaighofer GmbH</t>
  </si>
  <si>
    <t>Gertraud Schafler GmbH</t>
  </si>
  <si>
    <t>Getzner, Mutter &amp; Cie. Ges.m.b.H. &amp; Co.</t>
  </si>
  <si>
    <t>Gottfried Wolf GmbH</t>
  </si>
  <si>
    <t>Innsbrucker Kommunalbetriebe AG</t>
  </si>
  <si>
    <t>Joh. Pengg Holding Gesellschaft m.b.H.</t>
  </si>
  <si>
    <t>K.u.F. Drack Gesellschaft m.b.H. &amp; Co.KG</t>
  </si>
  <si>
    <t>Kommunalbetriebe Rinn GmbH</t>
  </si>
  <si>
    <t>Licht- und Kraftvertrieb der Gemeinde Hollenstein</t>
  </si>
  <si>
    <t>Lichtgenossenschaft Neukirchen registrierte Genossenschaft m.b.H.</t>
  </si>
  <si>
    <t>Montafonerbahn AG</t>
  </si>
  <si>
    <t>Murauer Stadtwerke GmbH</t>
  </si>
  <si>
    <t>Plövner Schmiede GesmbH</t>
  </si>
  <si>
    <t>Revertera'sches Elektrizitätswerk</t>
  </si>
  <si>
    <t>Stadtbetriebe Mariazell Gesellschaft m.b.H.</t>
  </si>
  <si>
    <t>Städtische Betriebe Rottenmann GmbH</t>
  </si>
  <si>
    <t>Stadtwerke Amstetten</t>
  </si>
  <si>
    <t>Stadtwerke Feldkirch</t>
  </si>
  <si>
    <t>Stadtwerke Fürstenfeld GmbH</t>
  </si>
  <si>
    <t>Stadtwerke Imst</t>
  </si>
  <si>
    <t>Stadtwerke Judenburg AG</t>
  </si>
  <si>
    <t>Stadtwerke Kapfenberg GmbH</t>
  </si>
  <si>
    <t>Stadtwerke Kitzbühel</t>
  </si>
  <si>
    <t>Stadtwerke Trofaiach Ges.m.b.H.</t>
  </si>
  <si>
    <t>Stadtwerke Voitsberg</t>
  </si>
  <si>
    <t>Wels Strom GmbH</t>
  </si>
  <si>
    <t>AAE Naturstrom Vertrieb GmbH</t>
  </si>
  <si>
    <t>AAE Wasserkraft GmbH</t>
  </si>
  <si>
    <t>EHA Energie-Handels-Gesellschaft mbH &amp; Co. KG</t>
  </si>
  <si>
    <t>Elektrizitätswerk der Gemeinde Kematen</t>
  </si>
  <si>
    <t>Elektrizitätswerk der Gemeinde St. Anton</t>
  </si>
  <si>
    <t>Elektrizitätswerk Eisenhuber GmbH &amp; Co KG</t>
  </si>
  <si>
    <t>Elektrizitätswerk Gries am Brenner</t>
  </si>
  <si>
    <t>Elektrizitätswerke Frastanz Gesellschaft m.b.H.</t>
  </si>
  <si>
    <t>Elektrogenossenschaft Weerberg reg. Gen.m.b.H.</t>
  </si>
  <si>
    <t>ENAMO GmbH</t>
  </si>
  <si>
    <t>Energie AG Oberösterreich Vertrieb GmbH &amp; Co KG</t>
  </si>
  <si>
    <t>Energie Graz GmbH</t>
  </si>
  <si>
    <t>ENERGIEALLIANZ Austria GmbH</t>
  </si>
  <si>
    <t>Energieversorgung Kleinwalsertal</t>
  </si>
  <si>
    <t>Energieversorgungs GmbH</t>
  </si>
  <si>
    <t>Energy Services Handels- und Dienstleistungs G.m.b.H.</t>
  </si>
  <si>
    <t>EVN Energievertrieb GmbH &amp; Co KG</t>
  </si>
  <si>
    <t>EW Schattwald</t>
  </si>
  <si>
    <t>E-Werk Hechenblaikner</t>
  </si>
  <si>
    <t>E-Werk Sigl GmbH &amp; Co KG</t>
  </si>
  <si>
    <t>E-Werk Stubenberg reg. Gen.m.b.H.</t>
  </si>
  <si>
    <t>Feistritzthaler Elektrizitätswerk</t>
  </si>
  <si>
    <t>GETEC Energie AG</t>
  </si>
  <si>
    <t>KELAG-Kärntner Elektrizitäts-Aktiengesellschaft</t>
  </si>
  <si>
    <t>Kiendler GmbH</t>
  </si>
  <si>
    <t>Kraftwerk Glatzing-Rüstorf reg.Gen.mbH.</t>
  </si>
  <si>
    <t>Kraftwerk Haim KG</t>
  </si>
  <si>
    <t>Licht- u. Kraftstromvertrieb der Marktgemeinde Göstling/Ybbs</t>
  </si>
  <si>
    <t>MyElectric Energievertriebs- und -dienstleistungs GmbH</t>
  </si>
  <si>
    <t>Naturkraft Energievertriebsgesellschaft m.b.H.</t>
  </si>
  <si>
    <t>Reinisch Ingrid E-Werk</t>
  </si>
  <si>
    <t>Salzburg AG für Energie, Verkehr und Telekommunikation</t>
  </si>
  <si>
    <t>Stadtwerke Hall in Tirol GmbH</t>
  </si>
  <si>
    <t>Stadtwerke Klagenfurt AG</t>
  </si>
  <si>
    <t>Stadtwerke Kufstein GmbH</t>
  </si>
  <si>
    <t>Stadtwerke Mürzzuschlag GmbH</t>
  </si>
  <si>
    <t>Stadtwerke Schwaz</t>
  </si>
  <si>
    <t>switch Energievertriebsgesellschaft m.b.H.</t>
  </si>
  <si>
    <t>TIWAG-Tiroler Wasserkraft AG</t>
  </si>
  <si>
    <t>Vorarlberger Kraftwerke AG</t>
  </si>
  <si>
    <t>WIEN ENERGIE Vertrieb GmbH &amp; Co KG</t>
  </si>
  <si>
    <t>Elektrizitätswerk Gröbming KG</t>
  </si>
  <si>
    <t>E-Werk Fernitz, Ing. Franz Pukarthofer GmbH &amp; Co KG</t>
  </si>
  <si>
    <t>Friedrich Pölsler</t>
  </si>
  <si>
    <t>Mag. Engelbert Tassotti</t>
  </si>
  <si>
    <t>Marktgemeinde Neumarkt Versorgungsbetriebsges.mbH</t>
  </si>
  <si>
    <t>Elektrizitätswerk Reutte AG</t>
  </si>
  <si>
    <t>E-Werk Ebner Ges.m.b.H.</t>
  </si>
  <si>
    <t>Stadtwerke Wörgl GmbH</t>
  </si>
  <si>
    <t>Vorarlberger Kraftwerke Ökostrom GmbH</t>
  </si>
  <si>
    <t>E-WERK Sarmingstein Ing. Heinz Engelmann &amp; CoKG</t>
  </si>
  <si>
    <t>Elektrowerk Schöder GmbH</t>
  </si>
  <si>
    <t>Stadtwerke Hartberg Energieversorgungs GmbH</t>
  </si>
  <si>
    <t>Insgesamt</t>
  </si>
  <si>
    <t>Kundengruppen</t>
  </si>
  <si>
    <t>Beschwerden</t>
  </si>
  <si>
    <t xml:space="preserve">Anmerkung: </t>
  </si>
  <si>
    <t>Erhebungen gemäß § 88 ElWOG 2010</t>
  </si>
  <si>
    <t>Berichtszeitraum</t>
  </si>
  <si>
    <t>… davon zu sonstigem</t>
  </si>
  <si>
    <t>Kunden insgesamt</t>
  </si>
  <si>
    <t>grau hinterlegte Zellen …</t>
  </si>
  <si>
    <t>grün hinterlegte Zellen …</t>
  </si>
  <si>
    <t>Eingabefelder für Daten</t>
  </si>
  <si>
    <t>Ausfüllen nicht notwendig, automatische Berechnung</t>
  </si>
  <si>
    <t>Liste der Lieferanten Strom</t>
  </si>
  <si>
    <t>Zugänge insgesamt</t>
  </si>
  <si>
    <t>Abgänge insgesamt</t>
  </si>
  <si>
    <t>… davon zu Rechnung bzw. Rechnungshöhe</t>
  </si>
  <si>
    <t>Enamo Ökostrom GmbH</t>
  </si>
  <si>
    <t>Enamo Ökostrom GmbH - stromdiskont</t>
  </si>
  <si>
    <t>Salzburg Ökoenergie GmbH</t>
  </si>
  <si>
    <t>TIWAG Ökoenergie Tirol GmbH</t>
  </si>
  <si>
    <t>VERBUND Sales GmbH</t>
  </si>
  <si>
    <t>Wels Strom Öko GmbH</t>
  </si>
  <si>
    <t>Durchschnittliche Bearbeitungsdauer je Beschwerde</t>
  </si>
  <si>
    <t>rot hinterlegte Zellen …</t>
  </si>
  <si>
    <t>… davon zu technischen Fragen</t>
  </si>
  <si>
    <t>Fehlerhafte oder nicht vollständige Eingabe</t>
  </si>
  <si>
    <t>jährliche Abgabe</t>
  </si>
  <si>
    <t>EC-Nummer</t>
  </si>
  <si>
    <t>AT007242</t>
  </si>
  <si>
    <t>AT007241</t>
  </si>
  <si>
    <t>AT646211</t>
  </si>
  <si>
    <t>AT008551</t>
  </si>
  <si>
    <t>AT002221</t>
  </si>
  <si>
    <t>AT008311</t>
  </si>
  <si>
    <t>AT009001</t>
  </si>
  <si>
    <t>AT040002</t>
  </si>
  <si>
    <t>AT003461</t>
  </si>
  <si>
    <t>AT420002</t>
  </si>
  <si>
    <t>AT420001</t>
  </si>
  <si>
    <t>AT008511</t>
  </si>
  <si>
    <t>AT008331</t>
  </si>
  <si>
    <t>AT004131</t>
  </si>
  <si>
    <t>AT004111</t>
  </si>
  <si>
    <t>AT002911</t>
  </si>
  <si>
    <t>AT514011</t>
  </si>
  <si>
    <t>AT008371</t>
  </si>
  <si>
    <t>AT511011</t>
  </si>
  <si>
    <t>AT008111</t>
  </si>
  <si>
    <t>AT002211</t>
  </si>
  <si>
    <t>AT528011</t>
  </si>
  <si>
    <t>AT008621</t>
  </si>
  <si>
    <t>AT003311</t>
  </si>
  <si>
    <t>AT521011</t>
  </si>
  <si>
    <t>AT503011</t>
  </si>
  <si>
    <t>AT531011</t>
  </si>
  <si>
    <t>AT522011</t>
  </si>
  <si>
    <t>AT523011</t>
  </si>
  <si>
    <t>AT008451</t>
  </si>
  <si>
    <t>AT642211</t>
  </si>
  <si>
    <t>AT008651</t>
  </si>
  <si>
    <t>AT110591</t>
  </si>
  <si>
    <t>AT524011</t>
  </si>
  <si>
    <t>AT008721</t>
  </si>
  <si>
    <t>AT530011</t>
  </si>
  <si>
    <t>AT054000</t>
  </si>
  <si>
    <t>AT030008</t>
  </si>
  <si>
    <t>AT110191</t>
  </si>
  <si>
    <t>AT003003</t>
  </si>
  <si>
    <t>AT008101</t>
  </si>
  <si>
    <t>AT610000</t>
  </si>
  <si>
    <t>AT003202</t>
  </si>
  <si>
    <t>AT687211</t>
  </si>
  <si>
    <t>AT003582</t>
  </si>
  <si>
    <t>AT008581</t>
  </si>
  <si>
    <t>AT540000</t>
  </si>
  <si>
    <t>AT008561</t>
  </si>
  <si>
    <t>AT002004</t>
  </si>
  <si>
    <t>AT008391</t>
  </si>
  <si>
    <t>AT008361</t>
  </si>
  <si>
    <t>AT003571</t>
  </si>
  <si>
    <t>EVU Gerald Mathe e.U. Mathe</t>
  </si>
  <si>
    <t>AT008411</t>
  </si>
  <si>
    <t>AT008731</t>
  </si>
  <si>
    <t>AT008571</t>
  </si>
  <si>
    <t>AT008741</t>
  </si>
  <si>
    <t>AT008211</t>
  </si>
  <si>
    <t>AT580011</t>
  </si>
  <si>
    <t>AT008951</t>
  </si>
  <si>
    <t>AT003591</t>
  </si>
  <si>
    <t>AT003911</t>
  </si>
  <si>
    <t>AT002901</t>
  </si>
  <si>
    <t>AT000251</t>
  </si>
  <si>
    <t>AT008541</t>
  </si>
  <si>
    <t>AT008911</t>
  </si>
  <si>
    <t>AT002231</t>
  </si>
  <si>
    <t>AT003921</t>
  </si>
  <si>
    <t>AT008871</t>
  </si>
  <si>
    <t>AT002291</t>
  </si>
  <si>
    <t>AT008461</t>
  </si>
  <si>
    <t>AT460001</t>
  </si>
  <si>
    <t>GEN-I Vienna GmbH</t>
  </si>
  <si>
    <t>AT008691</t>
  </si>
  <si>
    <t>AT560001</t>
  </si>
  <si>
    <t>AT645211</t>
  </si>
  <si>
    <t>AT527011</t>
  </si>
  <si>
    <t>AT002401</t>
  </si>
  <si>
    <t>AT502011</t>
  </si>
  <si>
    <t>AT008931</t>
  </si>
  <si>
    <t>AT003521</t>
  </si>
  <si>
    <t>AT003471</t>
  </si>
  <si>
    <t>AT007003</t>
  </si>
  <si>
    <t>AT008631</t>
  </si>
  <si>
    <t>AT008251</t>
  </si>
  <si>
    <t>AT003901</t>
  </si>
  <si>
    <t>KneidingerIMMO GmbH</t>
  </si>
  <si>
    <t>AT512011</t>
  </si>
  <si>
    <t>AT535011</t>
  </si>
  <si>
    <t>AT003511</t>
  </si>
  <si>
    <t>AT509011</t>
  </si>
  <si>
    <t>AT002181</t>
  </si>
  <si>
    <t>AT002121</t>
  </si>
  <si>
    <t>AT002301</t>
  </si>
  <si>
    <t>AT002131</t>
  </si>
  <si>
    <t>AT004121</t>
  </si>
  <si>
    <t>AT003101</t>
  </si>
  <si>
    <t>AT002271</t>
  </si>
  <si>
    <t>AT008991</t>
  </si>
  <si>
    <t>AT008421</t>
  </si>
  <si>
    <t>AT643211</t>
  </si>
  <si>
    <t>AT008431</t>
  </si>
  <si>
    <t>AT071000</t>
  </si>
  <si>
    <t>AT011002</t>
  </si>
  <si>
    <t>AT061001</t>
  </si>
  <si>
    <t>AT576011</t>
  </si>
  <si>
    <t>AT581011</t>
  </si>
  <si>
    <t>AT003541</t>
  </si>
  <si>
    <t>AT004002</t>
  </si>
  <si>
    <t>AT004007</t>
  </si>
  <si>
    <t>AT110341</t>
  </si>
  <si>
    <t>schlaustrom GmbH</t>
  </si>
  <si>
    <t>AT008851</t>
  </si>
  <si>
    <t>AT110361</t>
  </si>
  <si>
    <t>Solar Graz GmbH</t>
  </si>
  <si>
    <t>AT008441</t>
  </si>
  <si>
    <t>AT008351</t>
  </si>
  <si>
    <t>AT002111</t>
  </si>
  <si>
    <t>AT008141</t>
  </si>
  <si>
    <t>AT641211</t>
  </si>
  <si>
    <t>AT008151</t>
  </si>
  <si>
    <t>AT504011</t>
  </si>
  <si>
    <t>AT008471</t>
  </si>
  <si>
    <t>AT516011</t>
  </si>
  <si>
    <t>AT008161</t>
  </si>
  <si>
    <t>AT008171</t>
  </si>
  <si>
    <t>AT505011</t>
  </si>
  <si>
    <t>AT007102</t>
  </si>
  <si>
    <t>AT008181</t>
  </si>
  <si>
    <t>Stadtwerke Köflach GmbH</t>
  </si>
  <si>
    <t>AT506011</t>
  </si>
  <si>
    <t>AT008191</t>
  </si>
  <si>
    <t>AT507011</t>
  </si>
  <si>
    <t>AT008491</t>
  </si>
  <si>
    <t>AT008121</t>
  </si>
  <si>
    <t>AT508011</t>
  </si>
  <si>
    <t>AT008004</t>
  </si>
  <si>
    <t>AT055000</t>
  </si>
  <si>
    <t>AT571011</t>
  </si>
  <si>
    <t>AT005001</t>
  </si>
  <si>
    <t>AT081000</t>
  </si>
  <si>
    <t>AT000002</t>
  </si>
  <si>
    <t>VERBUND AG</t>
  </si>
  <si>
    <t>AT000006</t>
  </si>
  <si>
    <t>AT006001</t>
  </si>
  <si>
    <t>AT682211</t>
  </si>
  <si>
    <t>AT008301</t>
  </si>
  <si>
    <t>AT003301</t>
  </si>
  <si>
    <t>AT003303</t>
  </si>
  <si>
    <t>AT001002</t>
  </si>
  <si>
    <t>AT110231</t>
  </si>
  <si>
    <t>Axpo Deutschland GmbH</t>
  </si>
  <si>
    <t>AT110611</t>
  </si>
  <si>
    <t>AT110621</t>
  </si>
  <si>
    <t>WEB Windenergie AG</t>
  </si>
  <si>
    <t>AT110451</t>
  </si>
  <si>
    <t>Energie Steiermark Business GmbH</t>
  </si>
  <si>
    <t>Kunden - Anzahl und Abgabemengen (Zählpunkte bzw. MWh)</t>
  </si>
  <si>
    <t>davon Anzahl der Zählpunkte die gemäß § 77 ElWOG in der Grundversorgung sind</t>
  </si>
  <si>
    <t>AT011008</t>
  </si>
  <si>
    <t>AT585011</t>
  </si>
  <si>
    <t>AT009992</t>
  </si>
  <si>
    <t>ÖBB-Infrastruktur Aktiengesellschaft</t>
  </si>
  <si>
    <t>Leermeldung</t>
  </si>
  <si>
    <t>bitte wählen Sie die entsprechende Leermeldung</t>
  </si>
  <si>
    <t>LEERMELDUNG</t>
  </si>
  <si>
    <t>keine Zu-/Abgänge im Berichtszeitraum</t>
  </si>
  <si>
    <t>keine Aufzeichnungen vorhanden - NA</t>
  </si>
  <si>
    <t>Kontrollsumme</t>
  </si>
  <si>
    <t>MWh/ZP</t>
  </si>
  <si>
    <t>EHA Austria Energie-Handelsgesellschaft mbH</t>
  </si>
  <si>
    <t>Elektrizitätswerk Lechner August KG</t>
  </si>
  <si>
    <t>Elektrizitätswerk Mariahof GmbH</t>
  </si>
  <si>
    <t>AT003005</t>
  </si>
  <si>
    <t>Energie Steiermark Kunden GmbH</t>
  </si>
  <si>
    <t>Energie Steiermark Natur GmbH</t>
  </si>
  <si>
    <t>E-Werk Dietrichschlag eGen</t>
  </si>
  <si>
    <t>E-Werk Gleinstätten GmbH</t>
  </si>
  <si>
    <t>Forstverwaltung Neuhaus Alpl Kraftwerksbetrieb</t>
  </si>
  <si>
    <t>KARLSTROM e.U.</t>
  </si>
  <si>
    <t>Kommunalbetriebe Hopfgarten GmbH</t>
  </si>
  <si>
    <t>KoM-SOLUTION GmbH</t>
  </si>
  <si>
    <t>AT110481</t>
  </si>
  <si>
    <t>Max Energy GmbH</t>
  </si>
  <si>
    <t>AT110861</t>
  </si>
  <si>
    <t>MAXENERGY Austria Handels GmbH</t>
  </si>
  <si>
    <t>oekostrom GmbH für Vertrieb, Planung und Energiedienstleistungen</t>
  </si>
  <si>
    <t>AT110691</t>
  </si>
  <si>
    <t>aWATTar GmbH</t>
  </si>
  <si>
    <t xml:space="preserve">AXPO Trading AG </t>
  </si>
  <si>
    <t>Care-Energy AG</t>
  </si>
  <si>
    <t>E WIE EINFACH GmbH</t>
  </si>
  <si>
    <t>Energie Burgenland Vertrieb GmbH &amp; Co KG</t>
  </si>
  <si>
    <t>LCG Energy GmbH</t>
  </si>
  <si>
    <t>Licht- und Kraftstromvertrieb der Gemeinde Opponitz (LKV Opponitz)</t>
  </si>
  <si>
    <t>McStrom GmbH</t>
  </si>
  <si>
    <t>MeinAlpenStrom GmbH</t>
  </si>
  <si>
    <t>MONTANA Energie-Handel AT GmbH</t>
  </si>
  <si>
    <t>N-ERGIE Aktiengesellschaft</t>
  </si>
  <si>
    <t>PST Europe Sales GmbH</t>
  </si>
  <si>
    <t>Regionalwerk Bodensee GmbH &amp; Co. KG</t>
  </si>
  <si>
    <t>TopEnergy Service GmbH</t>
  </si>
  <si>
    <t>VW KRAFTWERK Gesellschaft m.b.H.</t>
  </si>
  <si>
    <t>AT111091</t>
  </si>
  <si>
    <t>AT110751</t>
  </si>
  <si>
    <t>AT112071</t>
  </si>
  <si>
    <t>AT111071</t>
  </si>
  <si>
    <t>AT112381</t>
  </si>
  <si>
    <t>AT112221</t>
  </si>
  <si>
    <t>AT112350</t>
  </si>
  <si>
    <t>AT112040</t>
  </si>
  <si>
    <t>AT112151</t>
  </si>
  <si>
    <t>AT110461</t>
  </si>
  <si>
    <t>AT112011</t>
  </si>
  <si>
    <t>AT112211</t>
  </si>
  <si>
    <t>AT111011</t>
  </si>
  <si>
    <t>Haushalt</t>
  </si>
  <si>
    <t>&lt; 1.000 kWh/a</t>
  </si>
  <si>
    <t>&gt;=1.000 kWh/a bis &lt; 2.500 kWh/a</t>
  </si>
  <si>
    <t>&gt;= 2.500 kWh/a bis &lt; 5.000 kWh/a</t>
  </si>
  <si>
    <t>&gt;= 5.000 kWh/a bis &lt; 15.000 kWh/a</t>
  </si>
  <si>
    <t>&gt;= 15.000 kWh/a</t>
  </si>
  <si>
    <t>&lt; 20 MWh/a</t>
  </si>
  <si>
    <t>&gt;= 20 MWh/a bis &lt; 500 MWh/a</t>
  </si>
  <si>
    <t>&gt;= 500 MWh/a bis &lt; 2.000 MWh/a</t>
  </si>
  <si>
    <t>&gt;= 2.000 MWh/a bis &lt; 4.000 MWh/a</t>
  </si>
  <si>
    <t>&gt;= 4.000 MWh/a bis &lt; 20.000 MWh/a</t>
  </si>
  <si>
    <t>&gt;= 20.000 MWh/a bis &lt; 70.000 MWh/a</t>
  </si>
  <si>
    <t>&gt;= 70.000 MWh/a bis &lt; 150.000 MWh/a</t>
  </si>
  <si>
    <t>&gt;= 150.000 MWh/a</t>
  </si>
  <si>
    <t>Haushalte</t>
  </si>
  <si>
    <t>Nicht Haushalte</t>
  </si>
  <si>
    <t>Haushalte Gesamt</t>
  </si>
  <si>
    <t>davon Zugänge durch Lieferantenwechsel</t>
  </si>
  <si>
    <t>davon Abgänge durch Lieferantenwechsel</t>
  </si>
  <si>
    <t>keine Beschwerden gestellt</t>
  </si>
  <si>
    <t>(1) Für die Zuordnung zu einer Größenklasse des Bezugs ist die gesamte jährliche Abgabemenge an einen Endverbraucher (-kunden) maßgebend.
Im Unterschied zur früher erfolgten Zuordnung werden ab dem Berichtsjahr 2016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</si>
  <si>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Mengenveränderungen (12-Monatsprognose/verbrauch)</t>
  </si>
  <si>
    <t>n = Zählpunkte bzw. Endverbraucher/Kunden</t>
  </si>
  <si>
    <t>AT002222</t>
  </si>
  <si>
    <t>Alpenenergie - Gesellschaft für Energievermarktung mbH</t>
  </si>
  <si>
    <t>AT567291</t>
  </si>
  <si>
    <t>Alpiq AG</t>
  </si>
  <si>
    <t>Clean Energy Sourcing AG</t>
  </si>
  <si>
    <t>AT112421</t>
  </si>
  <si>
    <t>Danske Commodities A/S</t>
  </si>
  <si>
    <t>AT000201</t>
  </si>
  <si>
    <t>Donaukraftwerk Jochenstein AG</t>
  </si>
  <si>
    <t>easy green energy GmbH &amp; Co KG</t>
  </si>
  <si>
    <t>AT112231</t>
  </si>
  <si>
    <t>eFriends Energy GmbH</t>
  </si>
  <si>
    <t>Elektrizitätswerk Mürzsteg</t>
  </si>
  <si>
    <t>Energie AG Oberösterreich</t>
  </si>
  <si>
    <t>AT000301</t>
  </si>
  <si>
    <t>Ennskraftwerke Aktiengesellschaft</t>
  </si>
  <si>
    <t>AT110261</t>
  </si>
  <si>
    <t>Enovos Energie Deutschland GmbH</t>
  </si>
  <si>
    <t>AT112201</t>
  </si>
  <si>
    <t>Enstroga GmbH</t>
  </si>
  <si>
    <t>AT112391</t>
  </si>
  <si>
    <t>envitra Energiehandel Ges.m.b.H</t>
  </si>
  <si>
    <t>AT002001</t>
  </si>
  <si>
    <t>EVN AG</t>
  </si>
  <si>
    <t>AT110651</t>
  </si>
  <si>
    <t>ENGIE Energie GmbH</t>
  </si>
  <si>
    <t>Forstverwaltung Seehof GmbH &amp; Co.KG</t>
  </si>
  <si>
    <t>AT112771</t>
  </si>
  <si>
    <t>goldgas GmbH</t>
  </si>
  <si>
    <t>AT112731</t>
  </si>
  <si>
    <t>Grünwelt Energie GmbH</t>
  </si>
  <si>
    <t>AT112441</t>
  </si>
  <si>
    <t>Gutmann GmbH</t>
  </si>
  <si>
    <t>Heinrich Polsterer und Mitges GesnbR</t>
  </si>
  <si>
    <t>AT112661</t>
  </si>
  <si>
    <t>KEHAG Energiehandel GmbH</t>
  </si>
  <si>
    <t>AT110371</t>
  </si>
  <si>
    <t>AT110661</t>
  </si>
  <si>
    <t>Kraut E-Werk KG</t>
  </si>
  <si>
    <t>Linz Strom Vertrieb GmbH &amp; Co KG</t>
  </si>
  <si>
    <t>AT112681</t>
  </si>
  <si>
    <t>Maingau Energie GmbH</t>
  </si>
  <si>
    <t>AT110471</t>
  </si>
  <si>
    <t>Mainova Aktiengesellschaft</t>
  </si>
  <si>
    <t>AT111021</t>
  </si>
  <si>
    <t>Next Kraftwerke GmbH</t>
  </si>
  <si>
    <t>AT000401</t>
  </si>
  <si>
    <t>Österreichisch-Bayerische Kraftwerke AG</t>
  </si>
  <si>
    <t>AT112821</t>
  </si>
  <si>
    <t>RhönEnergie Fulda GmbH</t>
  </si>
  <si>
    <t>AT110162</t>
  </si>
  <si>
    <t>RWE Supply &amp; Trading GmbH</t>
  </si>
  <si>
    <t>Stadtwerke Bruck an der Mur GmbH</t>
  </si>
  <si>
    <t>AT112591</t>
  </si>
  <si>
    <t>Sturm Energie GmbH</t>
  </si>
  <si>
    <t>Uniper Energy Sales GmbH</t>
  </si>
  <si>
    <t>AT000004</t>
  </si>
  <si>
    <t>Verbund Hydro Power AG</t>
  </si>
  <si>
    <t>Verbund Trading AG</t>
  </si>
  <si>
    <t>AT000003</t>
  </si>
  <si>
    <t>Verbund-Austrian Thermal Power GmbH &amp; Co KG</t>
  </si>
  <si>
    <t>AT112141</t>
  </si>
  <si>
    <t>Vitalis Handels GmbH</t>
  </si>
  <si>
    <t>Wasserkraft Sölden eGen</t>
  </si>
  <si>
    <t>AT001001</t>
  </si>
  <si>
    <t>WIEN ENERGIE GmbH</t>
  </si>
  <si>
    <t>DVR-Nr. 1069683</t>
  </si>
  <si>
    <t>Meldetermin:</t>
  </si>
  <si>
    <t>Meldeadresse:</t>
  </si>
  <si>
    <t>datenerhebung@e-control.at</t>
  </si>
  <si>
    <t>Monitoring - Lieferant</t>
  </si>
  <si>
    <t>Anfragen</t>
  </si>
  <si>
    <t>keine Anfragen gestellt</t>
  </si>
  <si>
    <t>Tage</t>
  </si>
  <si>
    <t>Kundengruppe</t>
  </si>
  <si>
    <t>Nicht-Haushalte</t>
  </si>
  <si>
    <t>Summe Kunden</t>
  </si>
  <si>
    <t>keine letzten Mahnungen</t>
  </si>
  <si>
    <t>Letzte Mahnungen mit eingeschriebenen Brief</t>
  </si>
  <si>
    <t>1. Halbjahr 
(1. Jänner bis 30. Juni)</t>
  </si>
  <si>
    <t>2. Halbjahr 
(1. Juli bis 31. Dezember)</t>
  </si>
  <si>
    <t>keine Endverbraucher beliefert</t>
  </si>
  <si>
    <t>Stromlieferant</t>
  </si>
  <si>
    <t>Anmerkungen</t>
  </si>
  <si>
    <t>reiner Energiepreis (*) je Kundengruppe</t>
  </si>
  <si>
    <t>reiner Energiepreis (*) je Kundengruppen</t>
  </si>
  <si>
    <t>Haushalte (gesamt)</t>
  </si>
  <si>
    <t>Nicht-Haushalte (gesamt)</t>
  </si>
  <si>
    <t>(*) Der „reine Energiepreis“ umfasst insbesondere den Arbeits- und gegebenenfalls Leistungspreis oder Grundpauschale, sowie eventuelle Rabatte, jedoch keine Steuern, Abgaben und „Gebühren [oder] sonstige staatlich verursachte Belastungen und Entgelte“.
Er enthält auch keine Systemnutzungsentgelte und beruht keinesfalls auf Angebotspreisen.</t>
  </si>
  <si>
    <t>Nicht-Haushalte Gesamt</t>
  </si>
  <si>
    <t>Anfragen, Beschwerden, Letzte Mahnungen</t>
  </si>
  <si>
    <t>Zählpunkte 
am 31. 12.</t>
  </si>
  <si>
    <t>Endverbraucher  
Stand am 31. 12. (Kunden)</t>
  </si>
  <si>
    <t xml:space="preserve">Der Meldepflichtige stimmt zu, dass der im Rahmen der Datenmeldungen für das Jahr 2017 gemäß § 8 Abs. 1 Z 1 lit. a Elektrizitätsstatistikverordnung 2016 nach Verbraucherkategorie und Größenklasse gemeldete mengengewichtete durchschnittliche reine Energiepreis ohne Steuern und Abgaben auch für die Erfüllung der Aufgaben gemäß § 88 Abs. 1, 2, 3 und 8 ElWOG 2010 verarbeitet werden darf. Die erneute Meldung der Daten gemäß § 3 Abs 1 Z 1 Elektrizitäts-Monitoring-Verordnung (EMo-V) ist damit nicht erforderlich. </t>
  </si>
  <si>
    <t>Elektrizitätswerk Perg GmbH.</t>
  </si>
  <si>
    <t>E-Werk Stadler GmbH</t>
  </si>
  <si>
    <t>KWK KLAUSBAUER WASSER KRAFT Ges.m.b.H. &amp; Co. KG</t>
  </si>
  <si>
    <t>E-Genossenschaft Laintal eGen</t>
  </si>
  <si>
    <t>wüsterstrom E-Werk GmbH</t>
  </si>
  <si>
    <t>Ludwig Polsterer Holding Ges. m. b. H.</t>
  </si>
  <si>
    <t>Schwarz, Wagendorffer &amp; Co. Elektrizitätswerk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</si>
</sst>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 "/>
    <numFmt numFmtId="165" formatCode="mmmm\ yyyy"/>
    <numFmt numFmtId="166" formatCode="mmmm"/>
    <numFmt numFmtId="167" formatCode="#,##0.000"/>
    <numFmt numFmtId="168" formatCode="_-* #,##0.00\ [$€-1]_-;\-* #,##0.00\ [$€-1]_-;_-* &quot;-&quot;??\ [$€-1]_-"/>
    <numFmt numFmtId="169" formatCode="0.000"/>
  </numFmts>
  <fonts count="23" x14ac:knownFonts="1">
    <font>
      <sz val="10"/>
      <name val="Arial"/>
    </font>
    <font>
      <sz val="10"/>
      <name val="Arial"/>
      <family val="2"/>
    </font>
    <font>
      <sz val="8"/>
      <name val="Arial"/>
      <family val="2"/>
    </font>
    <font>
      <sz val="10"/>
      <name val="Arial"/>
      <family val="2"/>
    </font>
    <font>
      <u/>
      <sz val="10"/>
      <color indexed="12"/>
      <name val="Arial"/>
      <family val="2"/>
    </font>
    <font>
      <b/>
      <sz val="10"/>
      <name val="Arial"/>
      <family val="2"/>
    </font>
    <font>
      <b/>
      <sz val="10"/>
      <color indexed="54"/>
      <name val="Arial"/>
      <family val="2"/>
    </font>
    <font>
      <b/>
      <sz val="12"/>
      <name val="Arial"/>
      <family val="2"/>
    </font>
    <font>
      <sz val="10"/>
      <color indexed="63"/>
      <name val="Arial"/>
      <family val="2"/>
    </font>
    <font>
      <sz val="12"/>
      <name val="Arial"/>
      <family val="2"/>
    </font>
    <font>
      <sz val="10"/>
      <color indexed="54"/>
      <name val="Arial"/>
      <family val="2"/>
    </font>
    <font>
      <sz val="10"/>
      <name val="Verdana"/>
      <family val="2"/>
    </font>
    <font>
      <sz val="11"/>
      <name val="Arial"/>
      <family val="2"/>
    </font>
    <font>
      <b/>
      <sz val="11"/>
      <name val="Arial"/>
      <family val="2"/>
    </font>
    <font>
      <u/>
      <sz val="11"/>
      <name val="Arial"/>
      <family val="2"/>
    </font>
    <font>
      <u/>
      <sz val="10"/>
      <name val="Arial"/>
      <family val="2"/>
    </font>
    <font>
      <sz val="10"/>
      <color indexed="9"/>
      <name val="Arial"/>
      <family val="2"/>
    </font>
    <font>
      <sz val="8"/>
      <name val="Arial"/>
      <family val="2"/>
    </font>
    <font>
      <sz val="10"/>
      <color rgb="FFFF0000"/>
      <name val="Arial"/>
      <family val="2"/>
    </font>
    <font>
      <b/>
      <sz val="10"/>
      <color rgb="FFFF0000"/>
      <name val="Arial"/>
      <family val="2"/>
    </font>
    <font>
      <sz val="11"/>
      <color theme="0"/>
      <name val="Calibri"/>
      <family val="2"/>
    </font>
    <font>
      <sz val="10"/>
      <color theme="0"/>
      <name val="Arial"/>
      <family val="2"/>
    </font>
    <font>
      <u/>
      <sz val="10"/>
      <color indexed="54"/>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4"/>
        <bgColor indexed="64"/>
      </patternFill>
    </fill>
    <fill>
      <patternFill patternType="solid">
        <fgColor indexed="54"/>
        <bgColor indexed="64"/>
      </patternFill>
    </fill>
    <fill>
      <patternFill patternType="solid">
        <fgColor indexed="26"/>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C9DBCB"/>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168" fontId="11" fillId="0" borderId="0" applyFont="0" applyFill="0" applyBorder="0" applyAlignment="0" applyProtection="0"/>
    <xf numFmtId="0" fontId="4"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0" fontId="11" fillId="0" borderId="0"/>
    <xf numFmtId="0" fontId="1" fillId="0" borderId="0"/>
    <xf numFmtId="0" fontId="1" fillId="0" borderId="0"/>
  </cellStyleXfs>
  <cellXfs count="235">
    <xf numFmtId="0" fontId="0" fillId="0" borderId="0" xfId="0"/>
    <xf numFmtId="0" fontId="3" fillId="0" borderId="0" xfId="0" applyFont="1" applyAlignment="1" applyProtection="1">
      <alignment horizontal="left" indent="1"/>
      <protection hidden="1"/>
    </xf>
    <xf numFmtId="0" fontId="3" fillId="0" borderId="0" xfId="0" applyFont="1" applyProtection="1">
      <protection hidden="1"/>
    </xf>
    <xf numFmtId="0" fontId="0" fillId="0" borderId="0" xfId="0" applyProtection="1">
      <protection hidden="1"/>
    </xf>
    <xf numFmtId="0" fontId="0" fillId="0" borderId="0" xfId="0" applyAlignment="1" applyProtection="1">
      <alignment vertical="center"/>
      <protection hidden="1"/>
    </xf>
    <xf numFmtId="0" fontId="8" fillId="0" borderId="0" xfId="0" applyFont="1" applyBorder="1" applyProtection="1">
      <protection hidden="1"/>
    </xf>
    <xf numFmtId="0" fontId="0" fillId="2" borderId="0" xfId="0" applyFill="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alignment vertical="center"/>
      <protection hidden="1"/>
    </xf>
    <xf numFmtId="16" fontId="6"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3"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0" fontId="3" fillId="4" borderId="0" xfId="0" applyFont="1" applyFill="1" applyAlignment="1" applyProtection="1">
      <alignment vertical="center"/>
      <protection hidden="1"/>
    </xf>
    <xf numFmtId="0" fontId="3" fillId="5" borderId="0" xfId="0" applyFont="1" applyFill="1" applyAlignment="1" applyProtection="1">
      <alignment vertical="center"/>
      <protection hidden="1"/>
    </xf>
    <xf numFmtId="0" fontId="3" fillId="0" borderId="0" xfId="0" applyFont="1" applyAlignment="1" applyProtection="1">
      <alignment wrapText="1"/>
      <protection hidden="1"/>
    </xf>
    <xf numFmtId="0" fontId="16" fillId="0" borderId="0" xfId="0" applyFont="1" applyFill="1" applyBorder="1" applyAlignment="1" applyProtection="1">
      <alignment vertical="center"/>
      <protection hidden="1"/>
    </xf>
    <xf numFmtId="0" fontId="3" fillId="6" borderId="0" xfId="0" applyFont="1" applyFill="1" applyAlignment="1" applyProtection="1">
      <alignment horizontal="left" vertical="center"/>
      <protection hidden="1"/>
    </xf>
    <xf numFmtId="0" fontId="3" fillId="0" borderId="0" xfId="0" applyFont="1" applyAlignment="1" applyProtection="1">
      <alignment horizontal="left" vertical="center" indent="1"/>
      <protection hidden="1"/>
    </xf>
    <xf numFmtId="0" fontId="2" fillId="2" borderId="0" xfId="0" applyFont="1" applyFill="1" applyBorder="1" applyAlignment="1" applyProtection="1">
      <alignment horizontal="center"/>
      <protection hidden="1"/>
    </xf>
    <xf numFmtId="0" fontId="3" fillId="4" borderId="0" xfId="0" applyFont="1" applyFill="1" applyAlignment="1" applyProtection="1">
      <alignment horizontal="left" vertical="center" indent="1"/>
      <protection hidden="1"/>
    </xf>
    <xf numFmtId="0" fontId="3" fillId="5" borderId="0" xfId="0" applyFont="1" applyFill="1" applyAlignment="1" applyProtection="1">
      <alignment horizontal="left" vertical="center" indent="1"/>
      <protection hidden="1"/>
    </xf>
    <xf numFmtId="0" fontId="3" fillId="6" borderId="0" xfId="0" applyFont="1" applyFill="1" applyAlignment="1" applyProtection="1">
      <alignment horizontal="left" vertical="center" indent="1"/>
      <protection hidden="1"/>
    </xf>
    <xf numFmtId="0" fontId="11" fillId="0" borderId="0" xfId="5" applyAlignment="1" applyProtection="1">
      <alignment horizontal="left" indent="1"/>
      <protection hidden="1"/>
    </xf>
    <xf numFmtId="0" fontId="2" fillId="0" borderId="0" xfId="0" applyFont="1" applyAlignment="1" applyProtection="1">
      <alignment horizontal="left" vertical="center"/>
      <protection hidden="1"/>
    </xf>
    <xf numFmtId="0" fontId="3" fillId="5" borderId="7" xfId="6" applyFont="1" applyFill="1" applyBorder="1" applyAlignment="1" applyProtection="1">
      <alignment horizontal="left" vertical="center" indent="1"/>
      <protection hidden="1"/>
    </xf>
    <xf numFmtId="0" fontId="1" fillId="0" borderId="0" xfId="0" applyFont="1" applyProtection="1">
      <protection hidden="1"/>
    </xf>
    <xf numFmtId="0" fontId="19" fillId="0" borderId="0" xfId="0" applyFont="1" applyProtection="1">
      <protection hidden="1"/>
    </xf>
    <xf numFmtId="0" fontId="5" fillId="8" borderId="4" xfId="0" applyFont="1" applyFill="1" applyBorder="1" applyAlignment="1" applyProtection="1">
      <alignment horizontal="left" vertical="center" indent="1"/>
      <protection hidden="1"/>
    </xf>
    <xf numFmtId="2" fontId="0" fillId="0" borderId="0" xfId="0" applyNumberFormat="1" applyProtection="1">
      <protection hidden="1"/>
    </xf>
    <xf numFmtId="0" fontId="15" fillId="0" borderId="0" xfId="4" applyFont="1" applyFill="1" applyAlignment="1" applyProtection="1">
      <alignment horizontal="left" indent="1"/>
      <protection hidden="1"/>
    </xf>
    <xf numFmtId="0" fontId="1" fillId="0" borderId="0" xfId="4" applyFont="1" applyFill="1" applyAlignment="1" applyProtection="1">
      <alignment horizontal="left" indent="1"/>
      <protection hidden="1"/>
    </xf>
    <xf numFmtId="16" fontId="5" fillId="0" borderId="0" xfId="0" applyNumberFormat="1" applyFont="1" applyAlignment="1" applyProtection="1">
      <alignment horizontal="left" vertical="center" indent="1"/>
      <protection hidden="1"/>
    </xf>
    <xf numFmtId="1" fontId="13" fillId="4" borderId="4" xfId="0" applyNumberFormat="1" applyFont="1" applyFill="1" applyBorder="1" applyAlignment="1" applyProtection="1">
      <alignment horizontal="left" vertical="center" indent="1"/>
      <protection hidden="1"/>
    </xf>
    <xf numFmtId="0" fontId="12" fillId="5" borderId="4" xfId="0" applyFont="1" applyFill="1" applyBorder="1" applyAlignment="1" applyProtection="1">
      <alignment horizontal="left" vertical="center" indent="1"/>
      <protection hidden="1"/>
    </xf>
    <xf numFmtId="0" fontId="21" fillId="3" borderId="0" xfId="0" applyFont="1" applyFill="1" applyAlignment="1" applyProtection="1">
      <alignment vertical="center"/>
      <protection hidden="1"/>
    </xf>
    <xf numFmtId="0" fontId="21" fillId="0" borderId="0" xfId="4" applyFont="1" applyAlignment="1" applyProtection="1">
      <alignment vertical="center"/>
      <protection hidden="1"/>
    </xf>
    <xf numFmtId="0" fontId="21" fillId="9" borderId="0" xfId="0" applyFont="1" applyFill="1" applyAlignment="1" applyProtection="1">
      <alignment vertical="center"/>
      <protection hidden="1"/>
    </xf>
    <xf numFmtId="3" fontId="1" fillId="5" borderId="18" xfId="0" applyNumberFormat="1" applyFont="1" applyFill="1" applyBorder="1" applyAlignment="1" applyProtection="1">
      <alignment horizontal="right"/>
      <protection hidden="1"/>
    </xf>
    <xf numFmtId="3" fontId="1" fillId="5" borderId="4" xfId="0" applyNumberFormat="1" applyFont="1" applyFill="1" applyBorder="1" applyProtection="1">
      <protection hidden="1"/>
    </xf>
    <xf numFmtId="167" fontId="1" fillId="5" borderId="4" xfId="0" applyNumberFormat="1" applyFont="1" applyFill="1" applyBorder="1" applyProtection="1">
      <protection hidden="1"/>
    </xf>
    <xf numFmtId="0" fontId="3" fillId="0" borderId="0" xfId="0" applyFont="1" applyAlignment="1" applyProtection="1">
      <alignment horizontal="left" vertical="center" indent="1"/>
      <protection locked="0"/>
    </xf>
    <xf numFmtId="0" fontId="12" fillId="4" borderId="11" xfId="0" applyFont="1" applyFill="1" applyBorder="1" applyAlignment="1" applyProtection="1">
      <alignment horizontal="left" vertical="center" wrapText="1" indent="1"/>
      <protection locked="0"/>
    </xf>
    <xf numFmtId="164" fontId="12" fillId="4" borderId="8" xfId="0" applyNumberFormat="1" applyFont="1" applyFill="1" applyBorder="1" applyAlignment="1" applyProtection="1">
      <alignment horizontal="left" vertical="center" indent="1"/>
      <protection locked="0"/>
    </xf>
    <xf numFmtId="49" fontId="12" fillId="4" borderId="7" xfId="0" applyNumberFormat="1" applyFont="1" applyFill="1" applyBorder="1" applyAlignment="1" applyProtection="1">
      <alignment horizontal="left" vertical="center" indent="1"/>
      <protection locked="0"/>
    </xf>
    <xf numFmtId="49" fontId="14" fillId="4" borderId="6" xfId="2" applyNumberFormat="1" applyFont="1" applyFill="1" applyBorder="1" applyAlignment="1" applyProtection="1">
      <alignment horizontal="left" vertical="center" indent="1"/>
      <protection locked="0"/>
    </xf>
    <xf numFmtId="0" fontId="5" fillId="8" borderId="4" xfId="0" applyFont="1" applyFill="1" applyBorder="1" applyAlignment="1" applyProtection="1">
      <alignment vertical="center" wrapText="1"/>
      <protection locked="0"/>
    </xf>
    <xf numFmtId="0" fontId="0" fillId="4" borderId="10" xfId="0" applyFill="1" applyBorder="1" applyProtection="1">
      <protection locked="0"/>
    </xf>
    <xf numFmtId="0" fontId="3" fillId="7" borderId="12" xfId="6" applyFont="1" applyFill="1" applyBorder="1" applyAlignment="1" applyProtection="1">
      <alignment horizontal="left" vertical="center" indent="1"/>
      <protection locked="0"/>
    </xf>
    <xf numFmtId="0" fontId="1" fillId="7" borderId="12" xfId="6" applyFont="1" applyFill="1" applyBorder="1" applyAlignment="1" applyProtection="1">
      <alignment horizontal="left" vertical="center" indent="1"/>
      <protection locked="0"/>
    </xf>
    <xf numFmtId="0" fontId="3" fillId="7" borderId="7" xfId="6" applyFont="1" applyFill="1" applyBorder="1" applyAlignment="1" applyProtection="1">
      <alignment horizontal="left" vertical="center" indent="1"/>
      <protection locked="0"/>
    </xf>
    <xf numFmtId="0" fontId="0" fillId="0" borderId="0" xfId="0" applyProtection="1">
      <protection locked="0"/>
    </xf>
    <xf numFmtId="3" fontId="1" fillId="5" borderId="2" xfId="0" applyNumberFormat="1" applyFont="1" applyFill="1" applyBorder="1" applyAlignment="1" applyProtection="1">
      <alignment horizontal="right"/>
      <protection hidden="1"/>
    </xf>
    <xf numFmtId="0" fontId="7" fillId="10" borderId="2" xfId="0" applyFont="1" applyFill="1" applyBorder="1" applyAlignment="1" applyProtection="1">
      <alignment horizontal="left" vertical="center" indent="1"/>
      <protection hidden="1"/>
    </xf>
    <xf numFmtId="0" fontId="7" fillId="10" borderId="3" xfId="0" applyFont="1" applyFill="1" applyBorder="1" applyAlignment="1" applyProtection="1">
      <alignment horizontal="left" vertical="center"/>
      <protection hidden="1"/>
    </xf>
    <xf numFmtId="166" fontId="13" fillId="10" borderId="10" xfId="0" applyNumberFormat="1" applyFont="1" applyFill="1" applyBorder="1" applyAlignment="1" applyProtection="1">
      <alignment horizontal="left" vertical="center" indent="1"/>
      <protection hidden="1"/>
    </xf>
    <xf numFmtId="166" fontId="13" fillId="10" borderId="4" xfId="0" applyNumberFormat="1" applyFont="1" applyFill="1" applyBorder="1" applyAlignment="1" applyProtection="1">
      <alignment horizontal="left" vertical="center" indent="1"/>
      <protection hidden="1"/>
    </xf>
    <xf numFmtId="166" fontId="12" fillId="10" borderId="4" xfId="0" applyNumberFormat="1" applyFont="1" applyFill="1" applyBorder="1" applyAlignment="1" applyProtection="1">
      <alignment horizontal="left" vertical="center" indent="1"/>
      <protection hidden="1"/>
    </xf>
    <xf numFmtId="0" fontId="12" fillId="10" borderId="8" xfId="0" applyFont="1" applyFill="1" applyBorder="1" applyAlignment="1" applyProtection="1">
      <alignment horizontal="left" vertical="center" wrapText="1" indent="1"/>
      <protection hidden="1"/>
    </xf>
    <xf numFmtId="0" fontId="12" fillId="10" borderId="7" xfId="0" applyFont="1" applyFill="1" applyBorder="1" applyAlignment="1" applyProtection="1">
      <alignment horizontal="left" vertical="center" wrapText="1" indent="1"/>
      <protection hidden="1"/>
    </xf>
    <xf numFmtId="0" fontId="12" fillId="10" borderId="6" xfId="0" applyFont="1" applyFill="1" applyBorder="1" applyAlignment="1" applyProtection="1">
      <alignment horizontal="left" vertical="center" wrapText="1" indent="1"/>
      <protection hidden="1"/>
    </xf>
    <xf numFmtId="0" fontId="12" fillId="10" borderId="19" xfId="0" applyFont="1" applyFill="1" applyBorder="1" applyAlignment="1" applyProtection="1">
      <alignment horizontal="left" vertical="center" indent="1"/>
      <protection hidden="1"/>
    </xf>
    <xf numFmtId="1" fontId="7" fillId="10" borderId="20" xfId="5" applyNumberFormat="1" applyFont="1" applyFill="1" applyBorder="1" applyAlignment="1" applyProtection="1">
      <alignment horizontal="left" vertical="center"/>
      <protection hidden="1"/>
    </xf>
    <xf numFmtId="1" fontId="13" fillId="10" borderId="20" xfId="5" applyNumberFormat="1" applyFont="1" applyFill="1" applyBorder="1" applyAlignment="1" applyProtection="1">
      <alignment horizontal="left" vertical="center"/>
      <protection hidden="1"/>
    </xf>
    <xf numFmtId="1" fontId="13" fillId="10" borderId="13" xfId="5" applyNumberFormat="1" applyFont="1" applyFill="1" applyBorder="1" applyAlignment="1" applyProtection="1">
      <alignment horizontal="left" vertical="center"/>
      <protection hidden="1"/>
    </xf>
    <xf numFmtId="0" fontId="12" fillId="10" borderId="21" xfId="0" applyFont="1" applyFill="1" applyBorder="1" applyAlignment="1" applyProtection="1">
      <alignment horizontal="left" vertical="center" indent="1"/>
      <protection hidden="1"/>
    </xf>
    <xf numFmtId="0" fontId="7" fillId="10" borderId="22" xfId="0" applyFont="1" applyFill="1" applyBorder="1" applyAlignment="1" applyProtection="1">
      <alignment horizontal="left" vertical="center"/>
      <protection hidden="1"/>
    </xf>
    <xf numFmtId="0" fontId="7" fillId="10" borderId="12" xfId="0" applyFont="1" applyFill="1" applyBorder="1" applyAlignment="1" applyProtection="1">
      <alignment horizontal="left" vertical="center"/>
      <protection hidden="1"/>
    </xf>
    <xf numFmtId="1" fontId="12" fillId="10" borderId="23" xfId="5" applyNumberFormat="1" applyFont="1" applyFill="1" applyBorder="1" applyAlignment="1" applyProtection="1">
      <alignment horizontal="left" vertical="center" indent="1"/>
      <protection hidden="1"/>
    </xf>
    <xf numFmtId="1" fontId="7" fillId="10" borderId="24" xfId="5" applyNumberFormat="1" applyFont="1" applyFill="1" applyBorder="1" applyAlignment="1" applyProtection="1">
      <alignment horizontal="left" vertical="center"/>
      <protection hidden="1"/>
    </xf>
    <xf numFmtId="1" fontId="7" fillId="10" borderId="14" xfId="5" applyNumberFormat="1" applyFont="1" applyFill="1" applyBorder="1" applyAlignment="1" applyProtection="1">
      <alignment horizontal="left" vertical="center"/>
      <protection hidden="1"/>
    </xf>
    <xf numFmtId="0" fontId="5" fillId="10" borderId="2" xfId="0" applyFont="1" applyFill="1" applyBorder="1" applyAlignment="1" applyProtection="1">
      <alignment horizontal="left" vertical="center" indent="1"/>
      <protection hidden="1"/>
    </xf>
    <xf numFmtId="0" fontId="3" fillId="10" borderId="3" xfId="0" applyFont="1" applyFill="1" applyBorder="1" applyAlignment="1" applyProtection="1">
      <alignment horizontal="left" vertical="center" wrapText="1" indent="1"/>
      <protection hidden="1"/>
    </xf>
    <xf numFmtId="0" fontId="3" fillId="10" borderId="4" xfId="0" applyFont="1" applyFill="1" applyBorder="1" applyAlignment="1" applyProtection="1">
      <alignment horizontal="left" vertical="center" wrapText="1" indent="1"/>
      <protection hidden="1"/>
    </xf>
    <xf numFmtId="0" fontId="3" fillId="10" borderId="8" xfId="0" applyFont="1" applyFill="1" applyBorder="1" applyAlignment="1" applyProtection="1">
      <alignment horizontal="left" indent="1"/>
      <protection hidden="1"/>
    </xf>
    <xf numFmtId="0" fontId="3" fillId="10" borderId="8" xfId="0" applyFont="1" applyFill="1" applyBorder="1" applyAlignment="1" applyProtection="1">
      <alignment horizontal="center"/>
      <protection hidden="1"/>
    </xf>
    <xf numFmtId="0" fontId="3" fillId="10" borderId="7" xfId="0" applyFont="1" applyFill="1" applyBorder="1" applyAlignment="1" applyProtection="1">
      <alignment horizontal="left" indent="1"/>
      <protection hidden="1"/>
    </xf>
    <xf numFmtId="0" fontId="3" fillId="10" borderId="7" xfId="0" applyFont="1" applyFill="1" applyBorder="1" applyAlignment="1" applyProtection="1">
      <alignment horizontal="center"/>
      <protection hidden="1"/>
    </xf>
    <xf numFmtId="0" fontId="3" fillId="10" borderId="5" xfId="0" applyFont="1" applyFill="1" applyBorder="1" applyAlignment="1" applyProtection="1">
      <alignment horizontal="left" indent="1"/>
      <protection hidden="1"/>
    </xf>
    <xf numFmtId="0" fontId="0" fillId="10" borderId="10" xfId="0" applyFill="1" applyBorder="1" applyAlignment="1" applyProtection="1">
      <alignment horizontal="center" vertical="center"/>
      <protection hidden="1"/>
    </xf>
    <xf numFmtId="0" fontId="3" fillId="10" borderId="2" xfId="0" applyFont="1" applyFill="1" applyBorder="1" applyAlignment="1" applyProtection="1">
      <alignment horizontal="center" vertical="center" wrapText="1"/>
      <protection hidden="1"/>
    </xf>
    <xf numFmtId="0" fontId="1" fillId="10" borderId="2" xfId="0" applyFont="1" applyFill="1" applyBorder="1" applyAlignment="1" applyProtection="1">
      <alignment horizontal="center" vertical="center" wrapText="1"/>
      <protection hidden="1"/>
    </xf>
    <xf numFmtId="0" fontId="3" fillId="10" borderId="4" xfId="0" applyFont="1" applyFill="1" applyBorder="1" applyAlignment="1" applyProtection="1">
      <alignment horizontal="center" vertical="center" wrapText="1"/>
      <protection hidden="1"/>
    </xf>
    <xf numFmtId="0" fontId="1" fillId="10" borderId="4" xfId="0" applyFont="1" applyFill="1" applyBorder="1" applyAlignment="1" applyProtection="1">
      <alignment horizontal="center" vertical="center" wrapText="1"/>
      <protection hidden="1"/>
    </xf>
    <xf numFmtId="1" fontId="7" fillId="10" borderId="20" xfId="5" applyNumberFormat="1" applyFont="1" applyFill="1" applyBorder="1" applyAlignment="1" applyProtection="1">
      <alignment horizontal="left" vertical="center" indent="1"/>
      <protection hidden="1"/>
    </xf>
    <xf numFmtId="0" fontId="7" fillId="10" borderId="22" xfId="0" applyFont="1" applyFill="1" applyBorder="1" applyAlignment="1" applyProtection="1">
      <alignment horizontal="left" vertical="center" indent="1"/>
      <protection hidden="1"/>
    </xf>
    <xf numFmtId="1" fontId="7" fillId="10" borderId="24" xfId="5" applyNumberFormat="1" applyFont="1" applyFill="1" applyBorder="1" applyAlignment="1" applyProtection="1">
      <alignment horizontal="left" vertical="center" indent="1"/>
      <protection hidden="1"/>
    </xf>
    <xf numFmtId="0" fontId="5" fillId="10" borderId="4" xfId="0" applyFont="1" applyFill="1" applyBorder="1" applyAlignment="1" applyProtection="1">
      <alignment horizontal="left" vertical="center" wrapText="1" indent="1"/>
      <protection hidden="1"/>
    </xf>
    <xf numFmtId="0" fontId="5" fillId="10" borderId="4" xfId="0" applyFont="1" applyFill="1" applyBorder="1" applyProtection="1">
      <protection hidden="1"/>
    </xf>
    <xf numFmtId="0" fontId="9" fillId="10" borderId="2" xfId="0" applyFont="1" applyFill="1" applyBorder="1" applyAlignment="1" applyProtection="1">
      <alignment horizontal="left" vertical="center" indent="1"/>
      <protection hidden="1"/>
    </xf>
    <xf numFmtId="0" fontId="9" fillId="10" borderId="3" xfId="0" applyFont="1" applyFill="1" applyBorder="1" applyAlignment="1" applyProtection="1">
      <alignment horizontal="left" vertical="center" indent="1"/>
      <protection hidden="1"/>
    </xf>
    <xf numFmtId="0" fontId="7" fillId="10" borderId="2" xfId="6" applyFont="1" applyFill="1" applyBorder="1" applyAlignment="1" applyProtection="1">
      <alignment horizontal="left" vertical="center" indent="1"/>
      <protection hidden="1"/>
    </xf>
    <xf numFmtId="0" fontId="7" fillId="10" borderId="3" xfId="6" applyFont="1" applyFill="1" applyBorder="1" applyAlignment="1" applyProtection="1">
      <alignment horizontal="left" vertical="center" indent="1"/>
      <protection hidden="1"/>
    </xf>
    <xf numFmtId="0" fontId="3" fillId="10" borderId="4" xfId="6" applyFont="1" applyFill="1" applyBorder="1" applyAlignment="1" applyProtection="1">
      <alignment horizontal="left" vertical="center" indent="1"/>
      <protection hidden="1"/>
    </xf>
    <xf numFmtId="0" fontId="3" fillId="10" borderId="3" xfId="6" applyFont="1" applyFill="1" applyBorder="1" applyAlignment="1" applyProtection="1">
      <alignment horizontal="left" vertical="center" indent="1"/>
      <protection hidden="1"/>
    </xf>
    <xf numFmtId="3" fontId="1" fillId="4" borderId="7" xfId="0" applyNumberFormat="1" applyFont="1" applyFill="1" applyBorder="1" applyAlignment="1" applyProtection="1">
      <alignment horizontal="right"/>
      <protection locked="0" hidden="1"/>
    </xf>
    <xf numFmtId="3" fontId="1" fillId="4" borderId="9" xfId="0" applyNumberFormat="1" applyFont="1" applyFill="1" applyBorder="1" applyAlignment="1" applyProtection="1">
      <alignment horizontal="right"/>
      <protection locked="0" hidden="1"/>
    </xf>
    <xf numFmtId="167" fontId="1" fillId="4" borderId="21" xfId="0" applyNumberFormat="1" applyFont="1" applyFill="1" applyBorder="1" applyAlignment="1" applyProtection="1">
      <alignment horizontal="right"/>
      <protection locked="0" hidden="1"/>
    </xf>
    <xf numFmtId="167" fontId="1" fillId="4" borderId="19" xfId="0" applyNumberFormat="1" applyFont="1" applyFill="1" applyBorder="1" applyAlignment="1" applyProtection="1">
      <alignment horizontal="right"/>
      <protection locked="0" hidden="1"/>
    </xf>
    <xf numFmtId="0" fontId="0" fillId="2" borderId="0" xfId="0" applyFill="1" applyProtection="1">
      <protection locked="0" hidden="1"/>
    </xf>
    <xf numFmtId="16" fontId="19" fillId="0" borderId="0" xfId="0" applyNumberFormat="1" applyFont="1" applyAlignment="1" applyProtection="1">
      <alignment horizontal="left" vertical="center" indent="1"/>
      <protection hidden="1"/>
    </xf>
    <xf numFmtId="0" fontId="1" fillId="0" borderId="0" xfId="0" applyFont="1" applyAlignment="1" applyProtection="1">
      <alignment horizontal="right" vertical="center" indent="1"/>
      <protection hidden="1"/>
    </xf>
    <xf numFmtId="0" fontId="22" fillId="0" borderId="0" xfId="2"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1" fillId="0" borderId="0" xfId="5" applyFont="1" applyAlignment="1" applyProtection="1">
      <alignment horizontal="left" indent="1"/>
      <protection hidden="1"/>
    </xf>
    <xf numFmtId="0" fontId="1" fillId="0" borderId="0" xfId="5" applyFont="1" applyProtection="1">
      <protection hidden="1"/>
    </xf>
    <xf numFmtId="0" fontId="1" fillId="0" borderId="0" xfId="5" applyFont="1" applyAlignment="1" applyProtection="1">
      <alignment horizontal="left" indent="2"/>
      <protection hidden="1"/>
    </xf>
    <xf numFmtId="0" fontId="1" fillId="10" borderId="4" xfId="5" applyFont="1" applyFill="1" applyBorder="1" applyAlignment="1" applyProtection="1">
      <alignment horizontal="center" vertical="center" wrapText="1"/>
      <protection hidden="1"/>
    </xf>
    <xf numFmtId="0" fontId="1" fillId="10" borderId="8" xfId="0" applyFont="1" applyFill="1" applyBorder="1" applyAlignment="1" applyProtection="1">
      <alignment horizontal="left" vertical="center" indent="1"/>
      <protection hidden="1"/>
    </xf>
    <xf numFmtId="2" fontId="1" fillId="10" borderId="8" xfId="0" applyNumberFormat="1" applyFont="1" applyFill="1" applyBorder="1" applyAlignment="1" applyProtection="1">
      <alignment horizontal="center" vertical="center"/>
      <protection hidden="1"/>
    </xf>
    <xf numFmtId="167" fontId="1" fillId="4" borderId="8" xfId="0" applyNumberFormat="1" applyFont="1" applyFill="1" applyBorder="1" applyAlignment="1" applyProtection="1">
      <alignment horizontal="right" vertical="center"/>
      <protection locked="0"/>
    </xf>
    <xf numFmtId="0" fontId="1" fillId="10" borderId="7" xfId="0" applyFont="1" applyFill="1" applyBorder="1" applyAlignment="1" applyProtection="1">
      <alignment horizontal="left" vertical="center" indent="1"/>
      <protection hidden="1"/>
    </xf>
    <xf numFmtId="2" fontId="1" fillId="10" borderId="7" xfId="0" applyNumberFormat="1" applyFont="1" applyFill="1" applyBorder="1" applyAlignment="1" applyProtection="1">
      <alignment horizontal="center" vertical="center"/>
      <protection hidden="1"/>
    </xf>
    <xf numFmtId="167" fontId="1" fillId="4" borderId="7" xfId="0" applyNumberFormat="1" applyFont="1" applyFill="1" applyBorder="1" applyAlignment="1" applyProtection="1">
      <alignment horizontal="right" vertical="center"/>
      <protection locked="0"/>
    </xf>
    <xf numFmtId="2" fontId="1" fillId="10" borderId="6" xfId="0" applyNumberFormat="1" applyFont="1" applyFill="1" applyBorder="1" applyAlignment="1" applyProtection="1">
      <alignment horizontal="center" vertical="center"/>
      <protection hidden="1"/>
    </xf>
    <xf numFmtId="167" fontId="1" fillId="4" borderId="6" xfId="0" applyNumberFormat="1" applyFont="1" applyFill="1" applyBorder="1" applyAlignment="1" applyProtection="1">
      <alignment horizontal="right" vertical="center"/>
      <protection locked="0"/>
    </xf>
    <xf numFmtId="0" fontId="1" fillId="0" borderId="0" xfId="0" applyFont="1" applyAlignment="1" applyProtection="1">
      <alignment vertical="center"/>
      <protection hidden="1"/>
    </xf>
    <xf numFmtId="0" fontId="1" fillId="0" borderId="0" xfId="0" applyNumberFormat="1" applyFont="1" applyFill="1" applyAlignment="1" applyProtection="1">
      <protection hidden="1"/>
    </xf>
    <xf numFmtId="0" fontId="1" fillId="0" borderId="0" xfId="7" applyFont="1" applyAlignment="1" applyProtection="1">
      <alignment vertical="center"/>
      <protection hidden="1"/>
    </xf>
    <xf numFmtId="0" fontId="1" fillId="10" borderId="2" xfId="0" applyFont="1" applyFill="1" applyBorder="1" applyAlignment="1" applyProtection="1">
      <alignment horizontal="center" vertical="center" wrapText="1"/>
      <protection hidden="1"/>
    </xf>
    <xf numFmtId="0" fontId="2" fillId="0" borderId="0" xfId="5" applyFont="1" applyAlignment="1" applyProtection="1">
      <alignment horizontal="left" indent="1"/>
      <protection hidden="1"/>
    </xf>
    <xf numFmtId="0" fontId="19" fillId="0" borderId="0" xfId="0" applyFont="1" applyAlignment="1" applyProtection="1">
      <alignment horizontal="left" vertical="center"/>
      <protection hidden="1"/>
    </xf>
    <xf numFmtId="0" fontId="9" fillId="10" borderId="19" xfId="0" applyFont="1" applyFill="1" applyBorder="1" applyAlignment="1" applyProtection="1">
      <alignment horizontal="left" vertical="center" indent="1"/>
      <protection hidden="1"/>
    </xf>
    <xf numFmtId="1" fontId="7" fillId="10" borderId="13" xfId="5" applyNumberFormat="1" applyFont="1" applyFill="1" applyBorder="1" applyAlignment="1" applyProtection="1">
      <alignment horizontal="left" vertical="center"/>
      <protection hidden="1"/>
    </xf>
    <xf numFmtId="0" fontId="9" fillId="10" borderId="21" xfId="0" applyFont="1" applyFill="1" applyBorder="1" applyAlignment="1" applyProtection="1">
      <alignment horizontal="left" vertical="center" indent="1"/>
      <protection hidden="1"/>
    </xf>
    <xf numFmtId="1" fontId="9" fillId="10" borderId="23" xfId="5" applyNumberFormat="1" applyFont="1" applyFill="1" applyBorder="1" applyAlignment="1" applyProtection="1">
      <alignment horizontal="left" vertical="center" indent="1"/>
      <protection hidden="1"/>
    </xf>
    <xf numFmtId="167" fontId="1" fillId="4" borderId="10" xfId="0" applyNumberFormat="1" applyFont="1" applyFill="1" applyBorder="1" applyAlignment="1" applyProtection="1">
      <alignment horizontal="right" vertical="center"/>
      <protection locked="0"/>
    </xf>
    <xf numFmtId="0" fontId="5" fillId="10" borderId="10" xfId="0" applyFont="1" applyFill="1" applyBorder="1" applyAlignment="1" applyProtection="1">
      <alignment horizontal="left" indent="1"/>
      <protection hidden="1"/>
    </xf>
    <xf numFmtId="2" fontId="1" fillId="10" borderId="10" xfId="0" applyNumberFormat="1" applyFont="1" applyFill="1" applyBorder="1" applyAlignment="1" applyProtection="1">
      <alignment horizontal="center" vertical="center"/>
      <protection hidden="1"/>
    </xf>
    <xf numFmtId="0" fontId="1" fillId="10" borderId="6" xfId="0" applyFont="1" applyFill="1" applyBorder="1" applyAlignment="1" applyProtection="1">
      <alignment horizontal="left" vertical="center" indent="1"/>
      <protection hidden="1"/>
    </xf>
    <xf numFmtId="1" fontId="1" fillId="10" borderId="4" xfId="5" applyNumberFormat="1" applyFont="1" applyFill="1" applyBorder="1" applyAlignment="1" applyProtection="1">
      <alignment horizontal="center" vertical="center" wrapText="1"/>
      <protection hidden="1"/>
    </xf>
    <xf numFmtId="0" fontId="1" fillId="9" borderId="0" xfId="0" applyFont="1" applyFill="1" applyAlignment="1" applyProtection="1">
      <alignment vertical="center"/>
      <protection hidden="1"/>
    </xf>
    <xf numFmtId="0" fontId="1" fillId="9" borderId="0" xfId="4" applyFont="1" applyFill="1" applyAlignment="1" applyProtection="1">
      <alignment vertical="center"/>
      <protection hidden="1"/>
    </xf>
    <xf numFmtId="0" fontId="3" fillId="10" borderId="5" xfId="0" applyFont="1" applyFill="1" applyBorder="1" applyAlignment="1" applyProtection="1">
      <alignment horizont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left" vertical="center" indent="1"/>
      <protection hidden="1"/>
    </xf>
    <xf numFmtId="0" fontId="3" fillId="5" borderId="4"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protection hidden="1"/>
    </xf>
    <xf numFmtId="0" fontId="5" fillId="5" borderId="2" xfId="0" applyFont="1" applyFill="1" applyBorder="1" applyAlignment="1" applyProtection="1">
      <alignment horizontal="left" vertical="center" indent="1"/>
      <protection hidden="1"/>
    </xf>
    <xf numFmtId="0" fontId="1" fillId="5" borderId="3" xfId="0" applyFont="1" applyFill="1" applyBorder="1" applyAlignment="1" applyProtection="1">
      <alignment horizontal="center" vertical="center"/>
      <protection hidden="1"/>
    </xf>
    <xf numFmtId="0" fontId="1" fillId="5" borderId="4" xfId="0" applyFont="1" applyFill="1" applyBorder="1" applyAlignment="1" applyProtection="1">
      <alignment horizontal="left" vertical="center" indent="1"/>
      <protection hidden="1"/>
    </xf>
    <xf numFmtId="169" fontId="1" fillId="5" borderId="3" xfId="0" applyNumberFormat="1" applyFont="1" applyFill="1" applyBorder="1" applyAlignment="1" applyProtection="1">
      <alignment vertical="center"/>
      <protection hidden="1"/>
    </xf>
    <xf numFmtId="3" fontId="1" fillId="5" borderId="4" xfId="0" applyNumberFormat="1" applyFont="1" applyFill="1" applyBorder="1" applyAlignment="1" applyProtection="1">
      <alignment horizontal="center" vertical="center"/>
      <protection hidden="1"/>
    </xf>
    <xf numFmtId="167" fontId="1" fillId="5" borderId="8" xfId="0" applyNumberFormat="1" applyFont="1" applyFill="1" applyBorder="1" applyProtection="1">
      <protection hidden="1"/>
    </xf>
    <xf numFmtId="167" fontId="1" fillId="5" borderId="7" xfId="0" applyNumberFormat="1" applyFont="1" applyFill="1" applyBorder="1" applyProtection="1">
      <protection hidden="1"/>
    </xf>
    <xf numFmtId="167" fontId="1" fillId="5" borderId="6" xfId="0" applyNumberFormat="1" applyFont="1" applyFill="1" applyBorder="1" applyProtection="1">
      <protection hidden="1"/>
    </xf>
    <xf numFmtId="0" fontId="11" fillId="0" borderId="0" xfId="5" applyFont="1" applyAlignment="1" applyProtection="1">
      <alignment horizontal="left" indent="1"/>
      <protection hidden="1"/>
    </xf>
    <xf numFmtId="0" fontId="1" fillId="0" borderId="0" xfId="0" applyFont="1" applyAlignment="1" applyProtection="1">
      <alignment horizontal="left"/>
      <protection hidden="1"/>
    </xf>
    <xf numFmtId="0" fontId="1" fillId="2" borderId="0" xfId="0" applyFont="1" applyFill="1" applyProtection="1">
      <protection hidden="1"/>
    </xf>
    <xf numFmtId="0" fontId="1" fillId="2" borderId="0" xfId="0" applyFont="1" applyFill="1" applyAlignment="1" applyProtection="1">
      <alignment horizontal="left" indent="1"/>
      <protection hidden="1"/>
    </xf>
    <xf numFmtId="0" fontId="1" fillId="2" borderId="0" xfId="0" applyFont="1" applyFill="1" applyAlignment="1" applyProtection="1">
      <protection hidden="1"/>
    </xf>
    <xf numFmtId="0" fontId="1" fillId="10" borderId="4" xfId="0" applyFont="1" applyFill="1" applyBorder="1" applyAlignment="1" applyProtection="1">
      <alignment horizontal="left" vertical="center" wrapText="1" indent="1"/>
      <protection hidden="1"/>
    </xf>
    <xf numFmtId="0" fontId="1" fillId="10" borderId="9" xfId="0" applyFont="1" applyFill="1" applyBorder="1" applyAlignment="1" applyProtection="1">
      <alignment horizontal="left" vertical="center" wrapText="1" indent="1"/>
      <protection hidden="1"/>
    </xf>
    <xf numFmtId="0" fontId="1" fillId="10" borderId="15" xfId="0" applyFont="1" applyFill="1" applyBorder="1" applyAlignment="1" applyProtection="1">
      <alignment horizontal="center"/>
      <protection hidden="1"/>
    </xf>
    <xf numFmtId="0" fontId="1" fillId="10" borderId="7" xfId="0" applyFont="1" applyFill="1" applyBorder="1" applyAlignment="1" applyProtection="1">
      <alignment horizontal="left" vertical="center" wrapText="1" indent="1"/>
      <protection hidden="1"/>
    </xf>
    <xf numFmtId="0" fontId="1" fillId="10" borderId="5" xfId="0" applyFont="1" applyFill="1" applyBorder="1" applyAlignment="1" applyProtection="1">
      <alignment horizontal="center"/>
      <protection hidden="1"/>
    </xf>
    <xf numFmtId="0" fontId="1" fillId="10" borderId="6" xfId="0" applyFont="1" applyFill="1" applyBorder="1" applyAlignment="1" applyProtection="1">
      <alignment horizontal="left" vertical="center" wrapText="1" indent="1"/>
      <protection hidden="1"/>
    </xf>
    <xf numFmtId="0" fontId="1" fillId="10" borderId="6" xfId="0" applyFont="1" applyFill="1" applyBorder="1" applyAlignment="1" applyProtection="1">
      <alignment horizontal="center"/>
      <protection hidden="1"/>
    </xf>
    <xf numFmtId="0" fontId="1" fillId="10" borderId="4" xfId="0" applyFont="1" applyFill="1" applyBorder="1" applyAlignment="1" applyProtection="1">
      <alignment horizontal="center"/>
      <protection hidden="1"/>
    </xf>
    <xf numFmtId="0" fontId="1" fillId="2" borderId="0" xfId="7" applyFont="1" applyFill="1" applyProtection="1">
      <protection hidden="1"/>
    </xf>
    <xf numFmtId="0" fontId="1" fillId="10" borderId="4" xfId="7" applyFont="1" applyFill="1" applyBorder="1" applyAlignment="1" applyProtection="1">
      <alignment horizontal="left" vertical="center" wrapText="1" indent="1"/>
      <protection hidden="1"/>
    </xf>
    <xf numFmtId="0" fontId="1" fillId="10" borderId="8" xfId="7" applyFont="1" applyFill="1" applyBorder="1" applyAlignment="1" applyProtection="1">
      <alignment horizontal="left" indent="1"/>
      <protection hidden="1"/>
    </xf>
    <xf numFmtId="0" fontId="1" fillId="10" borderId="8" xfId="7" applyFont="1" applyFill="1" applyBorder="1" applyAlignment="1" applyProtection="1">
      <alignment horizontal="center"/>
      <protection hidden="1"/>
    </xf>
    <xf numFmtId="3" fontId="1" fillId="4" borderId="8" xfId="7" applyNumberFormat="1" applyFont="1" applyFill="1" applyBorder="1" applyProtection="1">
      <protection locked="0" hidden="1"/>
    </xf>
    <xf numFmtId="0" fontId="1" fillId="10" borderId="7" xfId="7" applyFont="1" applyFill="1" applyBorder="1" applyAlignment="1" applyProtection="1">
      <alignment horizontal="left" indent="1"/>
      <protection hidden="1"/>
    </xf>
    <xf numFmtId="0" fontId="1" fillId="10" borderId="7" xfId="7" applyFont="1" applyFill="1" applyBorder="1" applyAlignment="1" applyProtection="1">
      <alignment horizontal="center"/>
      <protection hidden="1"/>
    </xf>
    <xf numFmtId="3" fontId="1" fillId="4" borderId="7" xfId="7" applyNumberFormat="1" applyFont="1" applyFill="1" applyBorder="1" applyProtection="1">
      <protection locked="0" hidden="1"/>
    </xf>
    <xf numFmtId="0" fontId="3" fillId="5" borderId="6" xfId="0" applyFont="1" applyFill="1" applyBorder="1" applyAlignment="1" applyProtection="1">
      <alignment vertical="center"/>
      <protection hidden="1"/>
    </xf>
    <xf numFmtId="0" fontId="3" fillId="5" borderId="6" xfId="0" applyFont="1" applyFill="1" applyBorder="1" applyAlignment="1" applyProtection="1">
      <alignment horizontal="left" vertical="center" indent="1"/>
      <protection hidden="1"/>
    </xf>
    <xf numFmtId="0" fontId="3" fillId="5" borderId="6" xfId="0" applyFont="1" applyFill="1" applyBorder="1" applyAlignment="1" applyProtection="1">
      <alignment horizontal="center" vertical="center"/>
      <protection hidden="1"/>
    </xf>
    <xf numFmtId="0" fontId="21" fillId="0" borderId="0" xfId="0" applyFont="1" applyProtection="1">
      <protection hidden="1"/>
    </xf>
    <xf numFmtId="0" fontId="18" fillId="0" borderId="0" xfId="0" applyFont="1" applyFill="1" applyProtection="1">
      <protection hidden="1"/>
    </xf>
    <xf numFmtId="0" fontId="5" fillId="8" borderId="25" xfId="4" applyFont="1" applyFill="1" applyBorder="1" applyAlignment="1" applyProtection="1">
      <alignment horizontal="center" vertical="center"/>
      <protection hidden="1"/>
    </xf>
    <xf numFmtId="169" fontId="5" fillId="5" borderId="3" xfId="0" applyNumberFormat="1" applyFont="1" applyFill="1" applyBorder="1" applyAlignment="1" applyProtection="1">
      <alignment horizontal="left" vertical="center" indent="1"/>
      <protection hidden="1"/>
    </xf>
    <xf numFmtId="169" fontId="1" fillId="5" borderId="3" xfId="0" applyNumberFormat="1" applyFont="1" applyFill="1" applyBorder="1" applyAlignment="1" applyProtection="1">
      <alignment horizontal="center" vertical="center"/>
      <protection hidden="1"/>
    </xf>
    <xf numFmtId="3" fontId="1" fillId="0" borderId="0" xfId="0" applyNumberFormat="1" applyFont="1" applyProtection="1">
      <protection hidden="1"/>
    </xf>
    <xf numFmtId="0" fontId="5" fillId="8" borderId="27" xfId="4" applyFont="1" applyFill="1" applyBorder="1" applyAlignment="1" applyProtection="1">
      <alignment horizontal="center" vertical="center"/>
      <protection hidden="1"/>
    </xf>
    <xf numFmtId="0" fontId="5" fillId="10" borderId="10" xfId="0" applyFont="1" applyFill="1" applyBorder="1" applyProtection="1">
      <protection hidden="1"/>
    </xf>
    <xf numFmtId="3" fontId="1" fillId="11" borderId="8" xfId="4" applyNumberFormat="1" applyFont="1" applyFill="1" applyBorder="1" applyAlignment="1" applyProtection="1">
      <alignment horizontal="right"/>
      <protection locked="0" hidden="1"/>
    </xf>
    <xf numFmtId="3" fontId="1" fillId="11" borderId="7" xfId="4" applyNumberFormat="1" applyFont="1" applyFill="1" applyBorder="1" applyAlignment="1" applyProtection="1">
      <alignment horizontal="right"/>
      <protection locked="0" hidden="1"/>
    </xf>
    <xf numFmtId="4" fontId="1" fillId="11" borderId="6" xfId="4" applyNumberFormat="1" applyFont="1" applyFill="1" applyBorder="1" applyAlignment="1" applyProtection="1">
      <alignment horizontal="right"/>
      <protection locked="0" hidden="1"/>
    </xf>
    <xf numFmtId="3" fontId="1" fillId="11" borderId="9" xfId="4" applyNumberFormat="1" applyFont="1" applyFill="1" applyBorder="1" applyAlignment="1" applyProtection="1">
      <alignment horizontal="right"/>
      <protection locked="0" hidden="1"/>
    </xf>
    <xf numFmtId="4" fontId="1" fillId="11" borderId="10" xfId="4" applyNumberFormat="1" applyFont="1" applyFill="1" applyBorder="1" applyAlignment="1" applyProtection="1">
      <alignment horizontal="right"/>
      <protection locked="0" hidden="1"/>
    </xf>
    <xf numFmtId="0" fontId="1" fillId="10" borderId="4" xfId="4" applyFont="1" applyFill="1" applyBorder="1" applyAlignment="1" applyProtection="1">
      <alignment horizontal="center" vertical="center" wrapText="1"/>
      <protection hidden="1"/>
    </xf>
    <xf numFmtId="1" fontId="1" fillId="10" borderId="4" xfId="7" applyNumberFormat="1" applyFont="1" applyFill="1" applyBorder="1" applyAlignment="1" applyProtection="1">
      <alignment horizontal="center" vertical="center" wrapText="1"/>
      <protection hidden="1"/>
    </xf>
    <xf numFmtId="0" fontId="3" fillId="11" borderId="28" xfId="0" applyFont="1" applyFill="1" applyBorder="1" applyAlignment="1" applyProtection="1">
      <alignment vertical="center"/>
      <protection locked="0"/>
    </xf>
    <xf numFmtId="0" fontId="21" fillId="9" borderId="0" xfId="0" applyFont="1" applyFill="1" applyBorder="1" applyAlignment="1" applyProtection="1">
      <alignment vertical="center"/>
      <protection hidden="1"/>
    </xf>
    <xf numFmtId="0" fontId="3" fillId="9" borderId="0" xfId="0" applyFont="1" applyFill="1" applyBorder="1" applyAlignment="1" applyProtection="1">
      <alignment vertical="center"/>
      <protection hidden="1"/>
    </xf>
    <xf numFmtId="0" fontId="3" fillId="9" borderId="0" xfId="0" applyFont="1" applyFill="1" applyAlignment="1" applyProtection="1">
      <alignment vertical="center"/>
      <protection hidden="1"/>
    </xf>
    <xf numFmtId="0" fontId="20" fillId="9" borderId="0" xfId="0" applyFont="1" applyFill="1" applyAlignment="1" applyProtection="1">
      <alignment vertical="center"/>
      <protection hidden="1"/>
    </xf>
    <xf numFmtId="0" fontId="0" fillId="9" borderId="0" xfId="0" applyFill="1" applyAlignment="1" applyProtection="1">
      <alignment vertical="center"/>
      <protection hidden="1"/>
    </xf>
    <xf numFmtId="166" fontId="7" fillId="10" borderId="11" xfId="0" applyNumberFormat="1" applyFont="1" applyFill="1" applyBorder="1" applyAlignment="1" applyProtection="1">
      <alignment horizontal="left" vertical="center" wrapText="1" indent="1"/>
      <protection hidden="1"/>
    </xf>
    <xf numFmtId="0" fontId="0" fillId="10" borderId="15" xfId="0" applyFill="1" applyBorder="1" applyAlignment="1" applyProtection="1">
      <alignment horizontal="left" vertical="center" indent="1"/>
      <protection hidden="1"/>
    </xf>
    <xf numFmtId="0" fontId="0" fillId="10" borderId="10" xfId="0" applyFill="1" applyBorder="1" applyAlignment="1" applyProtection="1">
      <alignment horizontal="left" vertical="center" indent="1"/>
      <protection hidden="1"/>
    </xf>
    <xf numFmtId="1" fontId="3" fillId="4" borderId="11" xfId="0" applyNumberFormat="1" applyFont="1" applyFill="1" applyBorder="1" applyAlignment="1" applyProtection="1">
      <alignment horizontal="left" vertical="center" wrapText="1" indent="1"/>
      <protection locked="0"/>
    </xf>
    <xf numFmtId="0" fontId="0" fillId="4" borderId="15" xfId="0" applyFill="1" applyBorder="1" applyAlignment="1" applyProtection="1">
      <alignment horizontal="left" vertical="center" wrapText="1" indent="1"/>
      <protection locked="0"/>
    </xf>
    <xf numFmtId="0" fontId="0" fillId="4" borderId="10" xfId="0" applyFill="1" applyBorder="1" applyAlignment="1" applyProtection="1">
      <alignment horizontal="left" vertical="center" wrapText="1" indent="1"/>
      <protection locked="0"/>
    </xf>
    <xf numFmtId="49" fontId="13" fillId="10" borderId="2" xfId="5" applyNumberFormat="1" applyFont="1" applyFill="1" applyBorder="1" applyAlignment="1" applyProtection="1">
      <alignment horizontal="center" vertical="center" wrapText="1"/>
      <protection hidden="1"/>
    </xf>
    <xf numFmtId="49" fontId="13" fillId="10" borderId="3" xfId="5" applyNumberFormat="1" applyFont="1" applyFill="1" applyBorder="1" applyAlignment="1" applyProtection="1">
      <alignment horizontal="center" vertical="center" wrapText="1"/>
      <protection hidden="1"/>
    </xf>
    <xf numFmtId="0" fontId="1" fillId="11" borderId="29" xfId="0" applyFont="1" applyFill="1" applyBorder="1" applyAlignment="1" applyProtection="1">
      <alignment horizontal="left" vertical="center" wrapText="1"/>
      <protection locked="0"/>
    </xf>
    <xf numFmtId="0" fontId="1" fillId="11" borderId="31" xfId="0" applyFont="1" applyFill="1" applyBorder="1" applyAlignment="1" applyProtection="1">
      <alignment horizontal="left" vertical="center" wrapText="1"/>
      <protection locked="0"/>
    </xf>
    <xf numFmtId="0" fontId="1" fillId="11" borderId="32" xfId="0" applyFont="1" applyFill="1" applyBorder="1" applyAlignment="1" applyProtection="1">
      <alignment horizontal="left" vertical="center" wrapText="1"/>
      <protection locked="0"/>
    </xf>
    <xf numFmtId="0" fontId="1" fillId="11" borderId="33" xfId="0" applyFont="1" applyFill="1" applyBorder="1" applyAlignment="1" applyProtection="1">
      <alignment horizontal="left" vertical="center" wrapText="1"/>
      <protection locked="0"/>
    </xf>
    <xf numFmtId="0" fontId="1" fillId="11" borderId="16" xfId="0" applyFont="1" applyFill="1" applyBorder="1" applyAlignment="1" applyProtection="1">
      <alignment horizontal="left" vertical="center" wrapText="1"/>
      <protection locked="0"/>
    </xf>
    <xf numFmtId="0" fontId="1" fillId="11" borderId="17" xfId="0" applyFont="1" applyFill="1" applyBorder="1" applyAlignment="1" applyProtection="1">
      <alignment horizontal="left" vertical="center" wrapText="1"/>
      <protection locked="0"/>
    </xf>
    <xf numFmtId="0" fontId="5" fillId="10" borderId="29" xfId="0" applyFont="1" applyFill="1" applyBorder="1" applyAlignment="1" applyProtection="1">
      <alignment horizontal="center" vertical="center" wrapText="1"/>
      <protection hidden="1"/>
    </xf>
    <xf numFmtId="0" fontId="5" fillId="10" borderId="30" xfId="0" applyFont="1" applyFill="1" applyBorder="1" applyAlignment="1" applyProtection="1">
      <alignment horizontal="center" vertical="center" wrapText="1"/>
      <protection hidden="1"/>
    </xf>
    <xf numFmtId="0" fontId="5" fillId="10" borderId="31" xfId="0" applyFont="1" applyFill="1" applyBorder="1" applyAlignment="1" applyProtection="1">
      <alignment horizontal="center" vertical="center" wrapText="1"/>
      <protection hidden="1"/>
    </xf>
    <xf numFmtId="0" fontId="5" fillId="10" borderId="32" xfId="0" applyFont="1" applyFill="1" applyBorder="1" applyAlignment="1" applyProtection="1">
      <alignment horizontal="center" vertical="center" wrapText="1"/>
      <protection hidden="1"/>
    </xf>
    <xf numFmtId="0" fontId="5" fillId="10" borderId="0" xfId="0" applyFont="1" applyFill="1" applyBorder="1" applyAlignment="1" applyProtection="1">
      <alignment horizontal="center" vertical="center" wrapText="1"/>
      <protection hidden="1"/>
    </xf>
    <xf numFmtId="0" fontId="5" fillId="10" borderId="33" xfId="0" applyFont="1" applyFill="1" applyBorder="1" applyAlignment="1" applyProtection="1">
      <alignment horizontal="center" vertical="center" wrapText="1"/>
      <protection hidden="1"/>
    </xf>
    <xf numFmtId="0" fontId="5" fillId="10" borderId="16" xfId="0" applyFont="1" applyFill="1" applyBorder="1" applyAlignment="1" applyProtection="1">
      <alignment horizontal="center" vertical="center" wrapText="1"/>
      <protection hidden="1"/>
    </xf>
    <xf numFmtId="0" fontId="5" fillId="10" borderId="1" xfId="0" applyFont="1" applyFill="1" applyBorder="1" applyAlignment="1" applyProtection="1">
      <alignment horizontal="center" vertical="center" wrapText="1"/>
      <protection hidden="1"/>
    </xf>
    <xf numFmtId="0" fontId="5" fillId="10" borderId="17" xfId="0" applyFont="1" applyFill="1" applyBorder="1" applyAlignment="1" applyProtection="1">
      <alignment horizontal="center" vertical="center" wrapText="1"/>
      <protection hidden="1"/>
    </xf>
    <xf numFmtId="3" fontId="5" fillId="10" borderId="11" xfId="0" applyNumberFormat="1" applyFont="1" applyFill="1" applyBorder="1" applyAlignment="1" applyProtection="1">
      <alignment horizontal="left" vertical="center" wrapText="1" indent="1"/>
      <protection hidden="1"/>
    </xf>
    <xf numFmtId="0" fontId="5" fillId="10" borderId="15" xfId="0" applyFont="1" applyFill="1" applyBorder="1" applyAlignment="1" applyProtection="1">
      <alignment horizontal="left" vertical="center" wrapText="1" indent="1"/>
      <protection hidden="1"/>
    </xf>
    <xf numFmtId="0" fontId="5" fillId="10" borderId="10" xfId="0" applyFont="1" applyFill="1" applyBorder="1" applyAlignment="1" applyProtection="1">
      <alignment horizontal="left" vertical="center" wrapText="1" indent="1"/>
      <protection hidden="1"/>
    </xf>
    <xf numFmtId="0" fontId="1" fillId="0" borderId="0" xfId="5" applyNumberFormat="1" applyFont="1" applyAlignment="1" applyProtection="1">
      <alignment horizontal="left" vertical="center" wrapText="1"/>
      <protection hidden="1"/>
    </xf>
    <xf numFmtId="0" fontId="1" fillId="0" borderId="0" xfId="7" applyFont="1" applyFill="1" applyAlignment="1" applyProtection="1">
      <alignment wrapText="1"/>
      <protection hidden="1"/>
    </xf>
    <xf numFmtId="0" fontId="1" fillId="0" borderId="0" xfId="7" applyFill="1" applyAlignment="1" applyProtection="1">
      <alignment wrapText="1"/>
      <protection hidden="1"/>
    </xf>
    <xf numFmtId="165" fontId="5" fillId="10" borderId="15" xfId="0" applyNumberFormat="1" applyFont="1" applyFill="1" applyBorder="1" applyAlignment="1" applyProtection="1">
      <alignment horizontal="left" vertical="center" wrapText="1" indent="1"/>
      <protection hidden="1"/>
    </xf>
    <xf numFmtId="165" fontId="5" fillId="10" borderId="11" xfId="0" applyNumberFormat="1" applyFont="1" applyFill="1" applyBorder="1" applyAlignment="1" applyProtection="1">
      <alignment horizontal="left" vertical="center" wrapText="1" indent="1"/>
      <protection hidden="1"/>
    </xf>
    <xf numFmtId="165" fontId="5" fillId="10" borderId="10" xfId="0" applyNumberFormat="1" applyFont="1" applyFill="1" applyBorder="1" applyAlignment="1" applyProtection="1">
      <alignment horizontal="left" vertical="center" wrapText="1" indent="1"/>
      <protection hidden="1"/>
    </xf>
    <xf numFmtId="0" fontId="5" fillId="10" borderId="16" xfId="0" applyFont="1" applyFill="1" applyBorder="1" applyAlignment="1" applyProtection="1">
      <alignment horizontal="left" vertical="center" indent="1"/>
      <protection hidden="1"/>
    </xf>
    <xf numFmtId="0" fontId="5" fillId="10" borderId="17" xfId="0" applyFont="1" applyFill="1" applyBorder="1" applyAlignment="1" applyProtection="1">
      <alignment horizontal="left" vertical="center" indent="1"/>
      <protection hidden="1"/>
    </xf>
    <xf numFmtId="0" fontId="1" fillId="10" borderId="2" xfId="0" applyFont="1" applyFill="1" applyBorder="1" applyAlignment="1" applyProtection="1">
      <alignment horizontal="center" vertical="center" wrapText="1"/>
      <protection hidden="1"/>
    </xf>
    <xf numFmtId="0" fontId="3" fillId="10" borderId="26" xfId="0" applyFont="1" applyFill="1" applyBorder="1" applyAlignment="1" applyProtection="1">
      <alignment horizontal="center" vertical="center" wrapText="1"/>
      <protection hidden="1"/>
    </xf>
    <xf numFmtId="0" fontId="3" fillId="10" borderId="3" xfId="0" applyFont="1" applyFill="1" applyBorder="1" applyAlignment="1" applyProtection="1">
      <alignment horizontal="center" vertical="center" wrapText="1"/>
      <protection hidden="1"/>
    </xf>
    <xf numFmtId="0" fontId="5" fillId="10" borderId="2" xfId="7" applyFont="1" applyFill="1" applyBorder="1" applyAlignment="1" applyProtection="1">
      <alignment horizontal="center" vertical="center" wrapText="1"/>
      <protection hidden="1"/>
    </xf>
    <xf numFmtId="0" fontId="5" fillId="10" borderId="3" xfId="7" applyFont="1" applyFill="1" applyBorder="1" applyAlignment="1" applyProtection="1">
      <alignment horizontal="center" vertical="center" wrapText="1"/>
      <protection hidden="1"/>
    </xf>
    <xf numFmtId="165" fontId="5" fillId="10" borderId="11" xfId="7" applyNumberFormat="1" applyFont="1" applyFill="1" applyBorder="1" applyAlignment="1" applyProtection="1">
      <alignment horizontal="center" vertical="center" wrapText="1"/>
      <protection hidden="1"/>
    </xf>
    <xf numFmtId="165" fontId="5" fillId="10" borderId="15" xfId="7" applyNumberFormat="1" applyFont="1" applyFill="1" applyBorder="1" applyAlignment="1" applyProtection="1">
      <alignment horizontal="center" vertical="center" wrapText="1"/>
      <protection hidden="1"/>
    </xf>
    <xf numFmtId="165" fontId="5" fillId="10" borderId="10" xfId="7" applyNumberFormat="1" applyFont="1" applyFill="1" applyBorder="1" applyAlignment="1" applyProtection="1">
      <alignment horizontal="center" vertical="center" wrapText="1"/>
      <protection hidden="1"/>
    </xf>
    <xf numFmtId="0" fontId="13" fillId="10" borderId="2" xfId="0" applyFont="1" applyFill="1" applyBorder="1" applyAlignment="1" applyProtection="1">
      <alignment horizontal="left" vertical="center" indent="1"/>
      <protection hidden="1"/>
    </xf>
    <xf numFmtId="0" fontId="13" fillId="10" borderId="3" xfId="0" applyFont="1" applyFill="1" applyBorder="1" applyAlignment="1" applyProtection="1">
      <alignment horizontal="left" vertical="center" indent="1"/>
      <protection hidden="1"/>
    </xf>
  </cellXfs>
  <cellStyles count="8">
    <cellStyle name="Euro" xfId="1"/>
    <cellStyle name="Link" xfId="2" builtinId="8"/>
    <cellStyle name="Prozent 2" xfId="3"/>
    <cellStyle name="Standard" xfId="0" builtinId="0"/>
    <cellStyle name="Standard 2" xfId="4"/>
    <cellStyle name="Standard 2 2 2 2" xfId="7"/>
    <cellStyle name="Standard_GasJahreserhebung_GU" xfId="5"/>
    <cellStyle name="Standard_Net_Bestand07" xfId="6"/>
  </cellStyles>
  <dxfs count="4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theme="0" tint="-0.14996795556505021"/>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C9DBCB"/>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16032</xdr:colOff>
      <xdr:row>0</xdr:row>
      <xdr:rowOff>474132</xdr:rowOff>
    </xdr:to>
    <xdr:pic>
      <xdr:nvPicPr>
        <xdr:cNvPr id="3" name="Grafik 2">
          <a:extLst>
            <a:ext uri="{FF2B5EF4-FFF2-40B4-BE49-F238E27FC236}">
              <a16:creationId xmlns:a16="http://schemas.microsoft.com/office/drawing/2014/main" id="{ABD4444F-76C9-4A65-A7E0-E36398F40785}"/>
            </a:ext>
          </a:extLst>
        </xdr:cNvPr>
        <xdr:cNvPicPr>
          <a:picLocks noChangeAspect="1"/>
        </xdr:cNvPicPr>
      </xdr:nvPicPr>
      <xdr:blipFill>
        <a:blip xmlns:r="http://schemas.openxmlformats.org/officeDocument/2006/relationships" r:embed="rId1"/>
        <a:stretch>
          <a:fillRect/>
        </a:stretch>
      </xdr:blipFill>
      <xdr:spPr>
        <a:xfrm>
          <a:off x="0" y="19050"/>
          <a:ext cx="1730532" cy="455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1749582</xdr:colOff>
      <xdr:row>0</xdr:row>
      <xdr:rowOff>474132</xdr:rowOff>
    </xdr:to>
    <xdr:pic>
      <xdr:nvPicPr>
        <xdr:cNvPr id="3" name="Grafik 2">
          <a:extLst>
            <a:ext uri="{FF2B5EF4-FFF2-40B4-BE49-F238E27FC236}">
              <a16:creationId xmlns:a16="http://schemas.microsoft.com/office/drawing/2014/main" id="{E037CFEB-FDD6-4C01-838C-8560B2CD7EFB}"/>
            </a:ext>
          </a:extLst>
        </xdr:cNvPr>
        <xdr:cNvPicPr>
          <a:picLocks noChangeAspect="1"/>
        </xdr:cNvPicPr>
      </xdr:nvPicPr>
      <xdr:blipFill>
        <a:blip xmlns:r="http://schemas.openxmlformats.org/officeDocument/2006/relationships" r:embed="rId1"/>
        <a:stretch>
          <a:fillRect/>
        </a:stretch>
      </xdr:blipFill>
      <xdr:spPr>
        <a:xfrm>
          <a:off x="19050" y="19050"/>
          <a:ext cx="1730532" cy="455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1730532</xdr:colOff>
      <xdr:row>0</xdr:row>
      <xdr:rowOff>455082</xdr:rowOff>
    </xdr:to>
    <xdr:pic>
      <xdr:nvPicPr>
        <xdr:cNvPr id="3" name="Grafik 2">
          <a:extLst>
            <a:ext uri="{FF2B5EF4-FFF2-40B4-BE49-F238E27FC236}">
              <a16:creationId xmlns:a16="http://schemas.microsoft.com/office/drawing/2014/main" id="{22BBC251-79CB-476B-9849-23D73928B1DE}"/>
            </a:ext>
          </a:extLst>
        </xdr:cNvPr>
        <xdr:cNvPicPr>
          <a:picLocks noChangeAspect="1"/>
        </xdr:cNvPicPr>
      </xdr:nvPicPr>
      <xdr:blipFill>
        <a:blip xmlns:r="http://schemas.openxmlformats.org/officeDocument/2006/relationships" r:embed="rId1"/>
        <a:stretch>
          <a:fillRect/>
        </a:stretch>
      </xdr:blipFill>
      <xdr:spPr>
        <a:xfrm>
          <a:off x="0" y="0"/>
          <a:ext cx="1730532" cy="4550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1730532</xdr:colOff>
      <xdr:row>0</xdr:row>
      <xdr:rowOff>474132</xdr:rowOff>
    </xdr:to>
    <xdr:pic>
      <xdr:nvPicPr>
        <xdr:cNvPr id="3" name="Grafik 2">
          <a:extLst>
            <a:ext uri="{FF2B5EF4-FFF2-40B4-BE49-F238E27FC236}">
              <a16:creationId xmlns:a16="http://schemas.microsoft.com/office/drawing/2014/main" id="{015BD081-8705-4436-BB38-5FAB880DAACB}"/>
            </a:ext>
          </a:extLst>
        </xdr:cNvPr>
        <xdr:cNvPicPr>
          <a:picLocks noChangeAspect="1"/>
        </xdr:cNvPicPr>
      </xdr:nvPicPr>
      <xdr:blipFill>
        <a:blip xmlns:r="http://schemas.openxmlformats.org/officeDocument/2006/relationships" r:embed="rId1"/>
        <a:stretch>
          <a:fillRect/>
        </a:stretch>
      </xdr:blipFill>
      <xdr:spPr>
        <a:xfrm>
          <a:off x="0" y="19050"/>
          <a:ext cx="1730532" cy="4550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1730532</xdr:colOff>
      <xdr:row>0</xdr:row>
      <xdr:rowOff>455082</xdr:rowOff>
    </xdr:to>
    <xdr:pic>
      <xdr:nvPicPr>
        <xdr:cNvPr id="3" name="Grafik 2">
          <a:extLst>
            <a:ext uri="{FF2B5EF4-FFF2-40B4-BE49-F238E27FC236}">
              <a16:creationId xmlns:a16="http://schemas.microsoft.com/office/drawing/2014/main" id="{8A2D3EEF-0DBF-4D8B-884C-E7F59CB76347}"/>
            </a:ext>
          </a:extLst>
        </xdr:cNvPr>
        <xdr:cNvPicPr>
          <a:picLocks noChangeAspect="1"/>
        </xdr:cNvPicPr>
      </xdr:nvPicPr>
      <xdr:blipFill>
        <a:blip xmlns:r="http://schemas.openxmlformats.org/officeDocument/2006/relationships" r:embed="rId1"/>
        <a:stretch>
          <a:fillRect/>
        </a:stretch>
      </xdr:blipFill>
      <xdr:spPr>
        <a:xfrm>
          <a:off x="0" y="0"/>
          <a:ext cx="1730532" cy="45508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enerhebung@e-control.a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autoPageBreaks="0"/>
  </sheetPr>
  <dimension ref="A1:O244"/>
  <sheetViews>
    <sheetView showGridLines="0" showZeros="0" tabSelected="1" showOutlineSymbols="0" workbookViewId="0"/>
  </sheetViews>
  <sheetFormatPr baseColWidth="10" defaultColWidth="10.7109375" defaultRowHeight="12.75" x14ac:dyDescent="0.2"/>
  <cols>
    <col min="1" max="1" width="25.7109375" style="7" customWidth="1"/>
    <col min="2" max="2" width="44.85546875" style="7" customWidth="1"/>
    <col min="3" max="3" width="10.7109375" style="7" customWidth="1"/>
    <col min="4" max="5" width="10.7109375" style="8" customWidth="1"/>
    <col min="6" max="6" width="10.7109375" style="16" customWidth="1"/>
    <col min="7" max="8" width="10.7109375" style="186" customWidth="1"/>
    <col min="9" max="10" width="10.7109375" style="187" customWidth="1"/>
    <col min="11" max="15" width="10.7109375" style="188"/>
    <col min="16" max="16384" width="10.7109375" style="8"/>
  </cols>
  <sheetData>
    <row r="1" spans="1:15" ht="39.950000000000003" customHeight="1" x14ac:dyDescent="0.2"/>
    <row r="2" spans="1:15" x14ac:dyDescent="0.2">
      <c r="A2" s="120" t="s">
        <v>448</v>
      </c>
      <c r="B2" s="32"/>
    </row>
    <row r="3" spans="1:15" x14ac:dyDescent="0.2">
      <c r="A3" s="11"/>
      <c r="B3" s="51"/>
      <c r="C3" s="8"/>
    </row>
    <row r="4" spans="1:15" x14ac:dyDescent="0.2">
      <c r="A4" s="10" t="s">
        <v>449</v>
      </c>
      <c r="B4" s="100" t="str">
        <f>"15. Februar "&amp;$B$13+1</f>
        <v>15. Februar 2018</v>
      </c>
    </row>
    <row r="5" spans="1:15" x14ac:dyDescent="0.2">
      <c r="A5" s="11"/>
      <c r="B5" s="18"/>
      <c r="C5" s="8"/>
    </row>
    <row r="6" spans="1:15" x14ac:dyDescent="0.2">
      <c r="A6" s="8"/>
      <c r="B6" s="8"/>
    </row>
    <row r="7" spans="1:15" x14ac:dyDescent="0.2">
      <c r="A7" s="11"/>
      <c r="B7" s="41"/>
    </row>
    <row r="8" spans="1:15" x14ac:dyDescent="0.2">
      <c r="A8" s="101" t="s">
        <v>450</v>
      </c>
      <c r="B8" s="102" t="s">
        <v>451</v>
      </c>
    </row>
    <row r="9" spans="1:15" x14ac:dyDescent="0.2">
      <c r="A9" s="10" t="s">
        <v>0</v>
      </c>
      <c r="B9" s="103" t="s">
        <v>452</v>
      </c>
    </row>
    <row r="10" spans="1:15" ht="15" x14ac:dyDescent="0.2">
      <c r="A10" s="24"/>
      <c r="B10" s="10"/>
      <c r="C10" s="8"/>
      <c r="H10" s="189"/>
    </row>
    <row r="11" spans="1:15" ht="15.75" x14ac:dyDescent="0.2">
      <c r="A11" s="53" t="s">
        <v>119</v>
      </c>
      <c r="B11" s="54"/>
      <c r="C11" s="8"/>
      <c r="H11" s="186" t="s">
        <v>463</v>
      </c>
    </row>
    <row r="12" spans="1:15" s="4" customFormat="1" ht="15.75" x14ac:dyDescent="0.2">
      <c r="A12" s="53" t="s">
        <v>464</v>
      </c>
      <c r="B12" s="54"/>
      <c r="C12" s="8"/>
      <c r="D12" s="8"/>
      <c r="E12" s="8"/>
      <c r="F12" s="16"/>
      <c r="G12" s="186"/>
      <c r="H12" s="186"/>
      <c r="I12" s="187"/>
      <c r="J12" s="187"/>
      <c r="K12" s="188"/>
      <c r="L12" s="190"/>
      <c r="M12" s="190"/>
      <c r="N12" s="190"/>
      <c r="O12" s="190"/>
    </row>
    <row r="13" spans="1:15" ht="15" x14ac:dyDescent="0.2">
      <c r="A13" s="55" t="s">
        <v>1</v>
      </c>
      <c r="B13" s="33">
        <v>2017</v>
      </c>
      <c r="C13" s="7" t="s">
        <v>2</v>
      </c>
    </row>
    <row r="14" spans="1:15" ht="15" x14ac:dyDescent="0.2">
      <c r="A14" s="56" t="s">
        <v>3</v>
      </c>
      <c r="B14" s="42"/>
      <c r="C14" s="121" t="str">
        <f>IF(B14="","Pflichtfeld!","")</f>
        <v>Pflichtfeld!</v>
      </c>
    </row>
    <row r="15" spans="1:15" ht="14.25" x14ac:dyDescent="0.2">
      <c r="A15" s="57" t="s">
        <v>142</v>
      </c>
      <c r="B15" s="34">
        <f>IF(ISERROR(VLOOKUP($B$14,$G$35:$H$240,2,FALSE)),"",VLOOKUP($B$14,$G$35:$H$240,2,FALSE))</f>
        <v>0</v>
      </c>
      <c r="C15" s="7" t="s">
        <v>2</v>
      </c>
    </row>
    <row r="16" spans="1:15" ht="14.25" x14ac:dyDescent="0.2">
      <c r="A16" s="58" t="s">
        <v>4</v>
      </c>
      <c r="B16" s="43"/>
      <c r="C16" s="121" t="str">
        <f>IF(AND($B$14&lt;&gt;"",B16=""),"Pflichtfeld!","")</f>
        <v/>
      </c>
    </row>
    <row r="17" spans="1:3" ht="14.25" x14ac:dyDescent="0.2">
      <c r="A17" s="59" t="s">
        <v>5</v>
      </c>
      <c r="B17" s="44"/>
      <c r="C17" s="121" t="str">
        <f>IF(AND($B$14&lt;&gt;"",B17=""),"Pflichtfeld!","")</f>
        <v/>
      </c>
    </row>
    <row r="18" spans="1:3" ht="14.25" x14ac:dyDescent="0.2">
      <c r="A18" s="60" t="s">
        <v>6</v>
      </c>
      <c r="B18" s="45"/>
      <c r="C18" s="121" t="str">
        <f>IF(AND($B$14&lt;&gt;"",B18=""),"Pflichtfeld!","")</f>
        <v/>
      </c>
    </row>
    <row r="19" spans="1:3" x14ac:dyDescent="0.2">
      <c r="A19" s="18"/>
    </row>
    <row r="20" spans="1:3" ht="50.25" customHeight="1" x14ac:dyDescent="0.2">
      <c r="A20" s="28" t="s">
        <v>308</v>
      </c>
      <c r="B20" s="46"/>
    </row>
    <row r="21" spans="1:3" x14ac:dyDescent="0.2">
      <c r="A21" s="191" t="s">
        <v>465</v>
      </c>
      <c r="B21" s="194"/>
    </row>
    <row r="22" spans="1:3" x14ac:dyDescent="0.2">
      <c r="A22" s="192"/>
      <c r="B22" s="195"/>
    </row>
    <row r="23" spans="1:3" x14ac:dyDescent="0.2">
      <c r="A23" s="192"/>
      <c r="B23" s="195"/>
    </row>
    <row r="24" spans="1:3" x14ac:dyDescent="0.2">
      <c r="A24" s="192"/>
      <c r="B24" s="195"/>
    </row>
    <row r="25" spans="1:3" x14ac:dyDescent="0.2">
      <c r="A25" s="193"/>
      <c r="B25" s="196"/>
    </row>
    <row r="26" spans="1:3" x14ac:dyDescent="0.2">
      <c r="A26" s="8"/>
      <c r="B26" s="8"/>
    </row>
    <row r="27" spans="1:3" x14ac:dyDescent="0.2">
      <c r="A27" s="20" t="s">
        <v>124</v>
      </c>
      <c r="B27" s="13" t="s">
        <v>125</v>
      </c>
    </row>
    <row r="28" spans="1:3" x14ac:dyDescent="0.2">
      <c r="A28" s="21" t="s">
        <v>123</v>
      </c>
      <c r="B28" s="14" t="s">
        <v>126</v>
      </c>
    </row>
    <row r="29" spans="1:3" x14ac:dyDescent="0.2">
      <c r="A29" s="22" t="s">
        <v>138</v>
      </c>
      <c r="B29" s="17" t="s">
        <v>140</v>
      </c>
    </row>
    <row r="30" spans="1:3" x14ac:dyDescent="0.2">
      <c r="A30" s="8"/>
      <c r="B30" s="8"/>
    </row>
    <row r="31" spans="1:3" x14ac:dyDescent="0.2">
      <c r="A31" s="8"/>
      <c r="B31" s="8"/>
    </row>
    <row r="32" spans="1:3" x14ac:dyDescent="0.2">
      <c r="A32" s="8"/>
      <c r="B32" s="8"/>
    </row>
    <row r="33" spans="1:8" x14ac:dyDescent="0.2">
      <c r="A33" s="8"/>
      <c r="B33" s="8"/>
    </row>
    <row r="35" spans="1:8" x14ac:dyDescent="0.2">
      <c r="A35" s="8"/>
      <c r="B35" s="8"/>
      <c r="G35" s="186" t="str">
        <f>Lf!B11</f>
        <v>AAE Naturstrom Vertrieb GmbH</v>
      </c>
      <c r="H35" s="186" t="str">
        <f>Lf!A11</f>
        <v>AT007242</v>
      </c>
    </row>
    <row r="36" spans="1:8" x14ac:dyDescent="0.2">
      <c r="A36" s="8"/>
      <c r="B36" s="9"/>
      <c r="G36" s="186" t="str">
        <f>Lf!B12</f>
        <v>AAE Wasserkraft GmbH</v>
      </c>
      <c r="H36" s="186" t="str">
        <f>Lf!A12</f>
        <v>AT007241</v>
      </c>
    </row>
    <row r="37" spans="1:8" x14ac:dyDescent="0.2">
      <c r="A37" s="11"/>
      <c r="B37" s="12"/>
      <c r="C37" s="8"/>
      <c r="G37" s="186" t="str">
        <f>Lf!B13</f>
        <v>Alfenzwerke Elektrizitätserzeugung GmbH</v>
      </c>
      <c r="H37" s="186" t="str">
        <f>Lf!A13</f>
        <v>AT646211</v>
      </c>
    </row>
    <row r="38" spans="1:8" x14ac:dyDescent="0.2">
      <c r="A38" s="8"/>
      <c r="B38" s="8"/>
      <c r="G38" s="186" t="str">
        <f>Lf!B14</f>
        <v>Alpenenergie - Gesellschaft für Energievermarktung mbH</v>
      </c>
      <c r="H38" s="186" t="str">
        <f>Lf!A14</f>
        <v>AT002222</v>
      </c>
    </row>
    <row r="39" spans="1:8" x14ac:dyDescent="0.2">
      <c r="A39" s="8"/>
      <c r="B39" s="8"/>
      <c r="G39" s="186" t="str">
        <f>Lf!B15</f>
        <v>Alpiq AG</v>
      </c>
      <c r="H39" s="186" t="str">
        <f>Lf!A15</f>
        <v>AT567291</v>
      </c>
    </row>
    <row r="40" spans="1:8" x14ac:dyDescent="0.2">
      <c r="A40" s="8"/>
      <c r="B40" s="8"/>
      <c r="G40" s="186" t="str">
        <f>Lf!B16</f>
        <v>Andreas Braunstein</v>
      </c>
      <c r="H40" s="186" t="str">
        <f>Lf!A16</f>
        <v>AT008551</v>
      </c>
    </row>
    <row r="41" spans="1:8" x14ac:dyDescent="0.2">
      <c r="A41" s="8"/>
      <c r="B41" s="8"/>
      <c r="G41" s="186" t="str">
        <f>Lf!B17</f>
        <v>Anton Kittel Mühle Plaika</v>
      </c>
      <c r="H41" s="186" t="str">
        <f>Lf!A17</f>
        <v>AT002221</v>
      </c>
    </row>
    <row r="42" spans="1:8" x14ac:dyDescent="0.2">
      <c r="G42" s="186" t="str">
        <f>Lf!B18</f>
        <v>aWATTar GmbH</v>
      </c>
      <c r="H42" s="186" t="str">
        <f>Lf!A18</f>
        <v>AT111091</v>
      </c>
    </row>
    <row r="43" spans="1:8" x14ac:dyDescent="0.2">
      <c r="G43" s="186" t="str">
        <f>Lf!B19</f>
        <v>Axpo Deutschland GmbH</v>
      </c>
      <c r="H43" s="186" t="str">
        <f>Lf!A19</f>
        <v>AT110231</v>
      </c>
    </row>
    <row r="44" spans="1:8" x14ac:dyDescent="0.2">
      <c r="G44" s="186" t="str">
        <f>Lf!B20</f>
        <v xml:space="preserve">AXPO Trading AG </v>
      </c>
      <c r="H44" s="186" t="str">
        <f>Lf!A20</f>
        <v>AT110751</v>
      </c>
    </row>
    <row r="45" spans="1:8" x14ac:dyDescent="0.2">
      <c r="G45" s="186" t="str">
        <f>Lf!B21</f>
        <v>Bad Gleichenberger Energie GmbH</v>
      </c>
      <c r="H45" s="186" t="str">
        <f>Lf!A21</f>
        <v>AT008311</v>
      </c>
    </row>
    <row r="46" spans="1:8" x14ac:dyDescent="0.2">
      <c r="G46" s="186" t="str">
        <f>Lf!B22</f>
        <v>Care-Energy AG</v>
      </c>
      <c r="H46" s="186" t="str">
        <f>Lf!A22</f>
        <v>AT112071</v>
      </c>
    </row>
    <row r="47" spans="1:8" x14ac:dyDescent="0.2">
      <c r="G47" s="186" t="str">
        <f>Lf!B23</f>
        <v>Clean Energy Sourcing AG</v>
      </c>
      <c r="H47" s="186" t="str">
        <f>Lf!A23</f>
        <v>AT111071</v>
      </c>
    </row>
    <row r="48" spans="1:8" x14ac:dyDescent="0.2">
      <c r="G48" s="186" t="str">
        <f>Lf!B24</f>
        <v>Danske Commodities A/S</v>
      </c>
      <c r="H48" s="186" t="str">
        <f>Lf!A24</f>
        <v>AT112421</v>
      </c>
    </row>
    <row r="49" spans="7:8" x14ac:dyDescent="0.2">
      <c r="G49" s="186" t="str">
        <f>Lf!B25</f>
        <v>Donaukraftwerk Jochenstein AG</v>
      </c>
      <c r="H49" s="186" t="str">
        <f>Lf!A25</f>
        <v>AT000201</v>
      </c>
    </row>
    <row r="50" spans="7:8" x14ac:dyDescent="0.2">
      <c r="G50" s="186" t="str">
        <f>Lf!B26</f>
        <v>E WIE EINFACH GmbH</v>
      </c>
      <c r="H50" s="186" t="str">
        <f>Lf!A26</f>
        <v>AT112381</v>
      </c>
    </row>
    <row r="51" spans="7:8" x14ac:dyDescent="0.2">
      <c r="G51" s="186" t="str">
        <f>Lf!B27</f>
        <v>easy green energy GmbH &amp; Co KG</v>
      </c>
      <c r="H51" s="186" t="str">
        <f>Lf!A27</f>
        <v>AT081000</v>
      </c>
    </row>
    <row r="52" spans="7:8" x14ac:dyDescent="0.2">
      <c r="G52" s="186" t="str">
        <f>Lf!B28</f>
        <v>Ebner Strom GmbH</v>
      </c>
      <c r="H52" s="186" t="str">
        <f>Lf!A28</f>
        <v>AT003461</v>
      </c>
    </row>
    <row r="53" spans="7:8" x14ac:dyDescent="0.2">
      <c r="G53" s="186" t="str">
        <f>Lf!B29</f>
        <v>eFriends Energy GmbH</v>
      </c>
      <c r="H53" s="186" t="str">
        <f>Lf!A29</f>
        <v>AT112231</v>
      </c>
    </row>
    <row r="54" spans="7:8" x14ac:dyDescent="0.2">
      <c r="G54" s="186" t="str">
        <f>Lf!B30</f>
        <v>E-Genossenschaft Laintal eGen</v>
      </c>
      <c r="H54" s="186" t="str">
        <f>Lf!A30</f>
        <v>AT008511</v>
      </c>
    </row>
    <row r="55" spans="7:8" x14ac:dyDescent="0.2">
      <c r="G55" s="186" t="str">
        <f>Lf!B31</f>
        <v>EHA Austria Energie-Handelsgesellschaft mbH</v>
      </c>
      <c r="H55" s="186" t="str">
        <f>Lf!A31</f>
        <v>AT420002</v>
      </c>
    </row>
    <row r="56" spans="7:8" x14ac:dyDescent="0.2">
      <c r="G56" s="186" t="str">
        <f>Lf!B32</f>
        <v>EHA Energie-Handels-Gesellschaft mbH &amp; Co. KG</v>
      </c>
      <c r="H56" s="186" t="str">
        <f>Lf!A32</f>
        <v>AT420001</v>
      </c>
    </row>
    <row r="57" spans="7:8" x14ac:dyDescent="0.2">
      <c r="G57" s="186" t="str">
        <f>Lf!B33</f>
        <v>Elektrizitätsversorgungsunternehmen der Marktgemeinde Niklasdorf</v>
      </c>
      <c r="H57" s="186" t="str">
        <f>Lf!A33</f>
        <v>AT008331</v>
      </c>
    </row>
    <row r="58" spans="7:8" x14ac:dyDescent="0.2">
      <c r="G58" s="186" t="str">
        <f>Lf!B34</f>
        <v>Elektrizitätswerk Bad Hofgastein Ges.m.b.H.</v>
      </c>
      <c r="H58" s="186" t="str">
        <f>Lf!A34</f>
        <v>AT004111</v>
      </c>
    </row>
    <row r="59" spans="7:8" x14ac:dyDescent="0.2">
      <c r="G59" s="186" t="str">
        <f>Lf!B35</f>
        <v>Elektrizitätswerk Clam Carl-Philip Clam-Martinic</v>
      </c>
      <c r="H59" s="186" t="str">
        <f>Lf!A35</f>
        <v>AT002911</v>
      </c>
    </row>
    <row r="60" spans="7:8" x14ac:dyDescent="0.2">
      <c r="G60" s="186" t="str">
        <f>Lf!B36</f>
        <v>Elektrizitätswerk der Gemeinde Kematen</v>
      </c>
      <c r="H60" s="186" t="str">
        <f>Lf!A36</f>
        <v>AT514011</v>
      </c>
    </row>
    <row r="61" spans="7:8" x14ac:dyDescent="0.2">
      <c r="G61" s="186" t="str">
        <f>Lf!B37</f>
        <v>Elektrizitätswerk der Gemeinde St. Anton</v>
      </c>
      <c r="H61" s="186" t="str">
        <f>Lf!A37</f>
        <v>AT511011</v>
      </c>
    </row>
    <row r="62" spans="7:8" x14ac:dyDescent="0.2">
      <c r="G62" s="186" t="str">
        <f>Lf!B38</f>
        <v>Elektrizitätswerk der Stadtgemeinde Kindberg</v>
      </c>
      <c r="H62" s="186" t="str">
        <f>Lf!A38</f>
        <v>AT008111</v>
      </c>
    </row>
    <row r="63" spans="7:8" x14ac:dyDescent="0.2">
      <c r="G63" s="186" t="str">
        <f>Lf!B39</f>
        <v>Elektrizitätswerk Eisenhuber GmbH &amp; Co KG</v>
      </c>
      <c r="H63" s="186" t="str">
        <f>Lf!A39</f>
        <v>AT002211</v>
      </c>
    </row>
    <row r="64" spans="7:8" x14ac:dyDescent="0.2">
      <c r="G64" s="186" t="str">
        <f>Lf!B40</f>
        <v>Elektrizitätswerk Gries am Brenner</v>
      </c>
      <c r="H64" s="186" t="str">
        <f>Lf!A40</f>
        <v>AT528011</v>
      </c>
    </row>
    <row r="65" spans="7:8" x14ac:dyDescent="0.2">
      <c r="G65" s="186" t="str">
        <f>Lf!B41</f>
        <v>Elektrizitätswerk Gröbming KG</v>
      </c>
      <c r="H65" s="186" t="str">
        <f>Lf!A41</f>
        <v>AT008621</v>
      </c>
    </row>
    <row r="66" spans="7:8" x14ac:dyDescent="0.2">
      <c r="G66" s="186" t="str">
        <f>Lf!B42</f>
        <v>Elektrizitätswerk Lechner August KG</v>
      </c>
      <c r="H66" s="186" t="str">
        <f>Lf!A42</f>
        <v>AT004131</v>
      </c>
    </row>
    <row r="67" spans="7:8" x14ac:dyDescent="0.2">
      <c r="G67" s="186" t="str">
        <f>Lf!B43</f>
        <v>Elektrizitätswerk Mariahof GmbH</v>
      </c>
      <c r="H67" s="186" t="str">
        <f>Lf!A43</f>
        <v>AT008651</v>
      </c>
    </row>
    <row r="68" spans="7:8" x14ac:dyDescent="0.2">
      <c r="G68" s="186" t="str">
        <f>Lf!B44</f>
        <v>Elektrizitätswerk Mürzsteg</v>
      </c>
      <c r="H68" s="186" t="str">
        <f>Lf!A44</f>
        <v>AT008371</v>
      </c>
    </row>
    <row r="69" spans="7:8" x14ac:dyDescent="0.2">
      <c r="G69" s="186" t="str">
        <f>Lf!B45</f>
        <v>Elektrizitätswerk Perg GmbH.</v>
      </c>
      <c r="H69" s="186" t="str">
        <f>Lf!A45</f>
        <v>AT003311</v>
      </c>
    </row>
    <row r="70" spans="7:8" x14ac:dyDescent="0.2">
      <c r="G70" s="186" t="str">
        <f>Lf!B46</f>
        <v>Elektrizitätswerk Prantl Ges.m.b.H. &amp; Co. KG</v>
      </c>
      <c r="H70" s="186" t="str">
        <f>Lf!A46</f>
        <v>AT521011</v>
      </c>
    </row>
    <row r="71" spans="7:8" x14ac:dyDescent="0.2">
      <c r="G71" s="186" t="str">
        <f>Lf!B47</f>
        <v>Elektrizitätswerk Reutte AG</v>
      </c>
      <c r="H71" s="186" t="str">
        <f>Lf!A47</f>
        <v>AT503011</v>
      </c>
    </row>
    <row r="72" spans="7:8" x14ac:dyDescent="0.2">
      <c r="G72" s="186" t="str">
        <f>Lf!B48</f>
        <v>Elektrizitätswerk Winkler</v>
      </c>
      <c r="H72" s="186" t="str">
        <f>Lf!A48</f>
        <v>AT523011</v>
      </c>
    </row>
    <row r="73" spans="7:8" x14ac:dyDescent="0.2">
      <c r="G73" s="186" t="str">
        <f>Lf!B49</f>
        <v>Elektrizitätswerke Bad Radkersburg GmbH</v>
      </c>
      <c r="H73" s="186" t="str">
        <f>Lf!A49</f>
        <v>AT008451</v>
      </c>
    </row>
    <row r="74" spans="7:8" x14ac:dyDescent="0.2">
      <c r="G74" s="186" t="str">
        <f>Lf!B50</f>
        <v>Elektrizitätswerke Frastanz Gesellschaft m.b.H.</v>
      </c>
      <c r="H74" s="186" t="str">
        <f>Lf!A50</f>
        <v>AT642211</v>
      </c>
    </row>
    <row r="75" spans="7:8" x14ac:dyDescent="0.2">
      <c r="G75" s="186" t="str">
        <f>Lf!B51</f>
        <v>Elektrogenossenschaft Weerberg reg. Gen.m.b.H.</v>
      </c>
      <c r="H75" s="186" t="str">
        <f>Lf!A51</f>
        <v>AT110591</v>
      </c>
    </row>
    <row r="76" spans="7:8" x14ac:dyDescent="0.2">
      <c r="G76" s="186" t="str">
        <f>Lf!B52</f>
        <v>Elektrowerk Assling reg. Gen.m.b.H.</v>
      </c>
      <c r="H76" s="186" t="str">
        <f>Lf!A52</f>
        <v>AT524011</v>
      </c>
    </row>
    <row r="77" spans="7:8" x14ac:dyDescent="0.2">
      <c r="G77" s="186" t="str">
        <f>Lf!B53</f>
        <v>Elektrowerk Schöder GmbH</v>
      </c>
      <c r="H77" s="186" t="str">
        <f>Lf!A53</f>
        <v>AT008721</v>
      </c>
    </row>
    <row r="78" spans="7:8" x14ac:dyDescent="0.2">
      <c r="G78" s="186" t="str">
        <f>Lf!B54</f>
        <v>Elektrowerkgenossenschaft Hopfgarten</v>
      </c>
      <c r="H78" s="186" t="str">
        <f>Lf!A54</f>
        <v>AT530011</v>
      </c>
    </row>
    <row r="79" spans="7:8" x14ac:dyDescent="0.2">
      <c r="G79" s="186" t="str">
        <f>Lf!B55</f>
        <v>ENAMO GmbH</v>
      </c>
      <c r="H79" s="186" t="str">
        <f>Lf!A55</f>
        <v>AT054000</v>
      </c>
    </row>
    <row r="80" spans="7:8" x14ac:dyDescent="0.2">
      <c r="G80" s="186" t="str">
        <f>Lf!B56</f>
        <v>Enamo Ökostrom GmbH</v>
      </c>
      <c r="H80" s="186" t="str">
        <f>Lf!A56</f>
        <v>AT030008</v>
      </c>
    </row>
    <row r="81" spans="7:8" x14ac:dyDescent="0.2">
      <c r="G81" s="186" t="str">
        <f>Lf!B57</f>
        <v>Enamo Ökostrom GmbH - stromdiskont</v>
      </c>
      <c r="H81" s="186" t="str">
        <f>Lf!A57</f>
        <v>AT110191</v>
      </c>
    </row>
    <row r="82" spans="7:8" x14ac:dyDescent="0.2">
      <c r="G82" s="186" t="str">
        <f>Lf!B58</f>
        <v>Energie AG Oberösterreich</v>
      </c>
      <c r="H82" s="186" t="str">
        <f>Lf!A58</f>
        <v>AT003005</v>
      </c>
    </row>
    <row r="83" spans="7:8" x14ac:dyDescent="0.2">
      <c r="G83" s="186" t="str">
        <f>Lf!B59</f>
        <v>Energie AG Oberösterreich Vertrieb GmbH &amp; Co KG</v>
      </c>
      <c r="H83" s="186" t="str">
        <f>Lf!A59</f>
        <v>AT003003</v>
      </c>
    </row>
    <row r="84" spans="7:8" x14ac:dyDescent="0.2">
      <c r="G84" s="186" t="str">
        <f>Lf!B60</f>
        <v>Energie Burgenland Vertrieb GmbH &amp; Co KG</v>
      </c>
      <c r="H84" s="186" t="str">
        <f>Lf!A60</f>
        <v>AT009001</v>
      </c>
    </row>
    <row r="85" spans="7:8" x14ac:dyDescent="0.2">
      <c r="G85" s="186" t="str">
        <f>Lf!B61</f>
        <v>Energie Graz GmbH</v>
      </c>
      <c r="H85" s="186" t="str">
        <f>Lf!A61</f>
        <v>AT008101</v>
      </c>
    </row>
    <row r="86" spans="7:8" x14ac:dyDescent="0.2">
      <c r="G86" s="186" t="str">
        <f>Lf!B62</f>
        <v>Energie Klagenfurt GmbH</v>
      </c>
      <c r="H86" s="186" t="str">
        <f>Lf!A62</f>
        <v>AT610000</v>
      </c>
    </row>
    <row r="87" spans="7:8" x14ac:dyDescent="0.2">
      <c r="G87" s="186" t="str">
        <f>Lf!B63</f>
        <v>Energie Ried GmbH</v>
      </c>
      <c r="H87" s="186" t="str">
        <f>Lf!A63</f>
        <v>AT003202</v>
      </c>
    </row>
    <row r="88" spans="7:8" x14ac:dyDescent="0.2">
      <c r="G88" s="186" t="str">
        <f>Lf!B64</f>
        <v>Energie Steiermark Business GmbH</v>
      </c>
      <c r="H88" s="186" t="str">
        <f>Lf!A64</f>
        <v>AT110451</v>
      </c>
    </row>
    <row r="89" spans="7:8" x14ac:dyDescent="0.2">
      <c r="G89" s="186" t="str">
        <f>Lf!B65</f>
        <v>Energie Steiermark Kunden GmbH</v>
      </c>
      <c r="H89" s="186" t="str">
        <f>Lf!A65</f>
        <v>AT008004</v>
      </c>
    </row>
    <row r="90" spans="7:8" x14ac:dyDescent="0.2">
      <c r="G90" s="186" t="str">
        <f>Lf!B66</f>
        <v>Energie Steiermark Natur GmbH</v>
      </c>
      <c r="H90" s="186" t="str">
        <f>Lf!A66</f>
        <v>AT008301</v>
      </c>
    </row>
    <row r="91" spans="7:8" x14ac:dyDescent="0.2">
      <c r="G91" s="186" t="str">
        <f>Lf!B67</f>
        <v>ENERGIEALLIANZ Austria GmbH</v>
      </c>
      <c r="H91" s="186" t="str">
        <f>Lf!A67</f>
        <v>AT011008</v>
      </c>
    </row>
    <row r="92" spans="7:8" x14ac:dyDescent="0.2">
      <c r="G92" s="186" t="str">
        <f>Lf!B68</f>
        <v>Energieversorgung Kleinwalsertal</v>
      </c>
      <c r="H92" s="186" t="str">
        <f>Lf!A68</f>
        <v>AT687211</v>
      </c>
    </row>
    <row r="93" spans="7:8" x14ac:dyDescent="0.2">
      <c r="G93" s="186" t="str">
        <f>Lf!B69</f>
        <v>Energieversorgungs GmbH</v>
      </c>
      <c r="H93" s="186" t="str">
        <f>Lf!A69</f>
        <v>AT003582</v>
      </c>
    </row>
    <row r="94" spans="7:8" x14ac:dyDescent="0.2">
      <c r="G94" s="186" t="str">
        <f>Lf!B70</f>
        <v>Energieversorgungsunternehmen der Florian Lugitsch Gruppe GmbH</v>
      </c>
      <c r="H94" s="186" t="str">
        <f>Lf!A70</f>
        <v>AT008581</v>
      </c>
    </row>
    <row r="95" spans="7:8" x14ac:dyDescent="0.2">
      <c r="G95" s="186" t="str">
        <f>Lf!B71</f>
        <v>Energy Services Handels- und Dienstleistungs G.m.b.H.</v>
      </c>
      <c r="H95" s="186" t="str">
        <f>Lf!A71</f>
        <v>AT540000</v>
      </c>
    </row>
    <row r="96" spans="7:8" x14ac:dyDescent="0.2">
      <c r="G96" s="186" t="str">
        <f>Lf!B72</f>
        <v>ENGIE Energie GmbH</v>
      </c>
      <c r="H96" s="186" t="str">
        <f>Lf!A72</f>
        <v>AT110651</v>
      </c>
    </row>
    <row r="97" spans="7:8" x14ac:dyDescent="0.2">
      <c r="G97" s="186" t="str">
        <f>Lf!B73</f>
        <v>Ennskraftwerke Aktiengesellschaft</v>
      </c>
      <c r="H97" s="186" t="str">
        <f>Lf!A73</f>
        <v>AT000301</v>
      </c>
    </row>
    <row r="98" spans="7:8" x14ac:dyDescent="0.2">
      <c r="G98" s="186" t="str">
        <f>Lf!B74</f>
        <v>Enovos Energie Deutschland GmbH</v>
      </c>
      <c r="H98" s="186" t="str">
        <f>Lf!A74</f>
        <v>AT110261</v>
      </c>
    </row>
    <row r="99" spans="7:8" x14ac:dyDescent="0.2">
      <c r="G99" s="186" t="str">
        <f>Lf!B75</f>
        <v>Enstroga GmbH</v>
      </c>
      <c r="H99" s="186" t="str">
        <f>Lf!A75</f>
        <v>AT112201</v>
      </c>
    </row>
    <row r="100" spans="7:8" x14ac:dyDescent="0.2">
      <c r="G100" s="186" t="str">
        <f>Lf!B76</f>
        <v>ENVESTA Energie- und Dienstleistungs GmbH</v>
      </c>
      <c r="H100" s="186" t="str">
        <f>Lf!A76</f>
        <v>AT008561</v>
      </c>
    </row>
    <row r="101" spans="7:8" x14ac:dyDescent="0.2">
      <c r="G101" s="186" t="str">
        <f>Lf!B77</f>
        <v>envitra Energiehandel Ges.m.b.H</v>
      </c>
      <c r="H101" s="186" t="str">
        <f>Lf!A77</f>
        <v>AT112391</v>
      </c>
    </row>
    <row r="102" spans="7:8" x14ac:dyDescent="0.2">
      <c r="G102" s="186" t="str">
        <f>Lf!B78</f>
        <v>EVN AG</v>
      </c>
      <c r="H102" s="186" t="str">
        <f>Lf!A78</f>
        <v>AT002001</v>
      </c>
    </row>
    <row r="103" spans="7:8" x14ac:dyDescent="0.2">
      <c r="G103" s="186" t="str">
        <f>Lf!B79</f>
        <v>EVN Energievertrieb GmbH &amp; Co KG</v>
      </c>
      <c r="H103" s="186" t="str">
        <f>Lf!A79</f>
        <v>AT002004</v>
      </c>
    </row>
    <row r="104" spans="7:8" x14ac:dyDescent="0.2">
      <c r="G104" s="186" t="str">
        <f>Lf!B80</f>
        <v>EVU der Marktgemeinde Eibiswald</v>
      </c>
      <c r="H104" s="186" t="str">
        <f>Lf!A80</f>
        <v>AT008391</v>
      </c>
    </row>
    <row r="105" spans="7:8" x14ac:dyDescent="0.2">
      <c r="G105" s="186" t="str">
        <f>Lf!B81</f>
        <v>EVU der Stadtgemeinde Mureck</v>
      </c>
      <c r="H105" s="186" t="str">
        <f>Lf!A81</f>
        <v>AT008361</v>
      </c>
    </row>
    <row r="106" spans="7:8" x14ac:dyDescent="0.2">
      <c r="G106" s="186" t="str">
        <f>Lf!B82</f>
        <v>EVU Gerald Mathe e.U. Mathe</v>
      </c>
      <c r="H106" s="186" t="str">
        <f>Lf!A82</f>
        <v>AT003571</v>
      </c>
    </row>
    <row r="107" spans="7:8" x14ac:dyDescent="0.2">
      <c r="G107" s="186" t="str">
        <f>Lf!B83</f>
        <v>EW Schattwald</v>
      </c>
      <c r="H107" s="186" t="str">
        <f>Lf!A83</f>
        <v>AT585011</v>
      </c>
    </row>
    <row r="108" spans="7:8" x14ac:dyDescent="0.2">
      <c r="G108" s="186" t="str">
        <f>Lf!B84</f>
        <v>Ewerk der Marktgemeinde Unzmarkt</v>
      </c>
      <c r="H108" s="186" t="str">
        <f>Lf!A84</f>
        <v>AT008411</v>
      </c>
    </row>
    <row r="109" spans="7:8" x14ac:dyDescent="0.2">
      <c r="G109" s="186" t="str">
        <f>Lf!B85</f>
        <v>E-Werk Dietrichschlag eGen</v>
      </c>
      <c r="H109" s="186" t="str">
        <f>Lf!A85</f>
        <v>AT003921</v>
      </c>
    </row>
    <row r="110" spans="7:8" x14ac:dyDescent="0.2">
      <c r="G110" s="186" t="str">
        <f>Lf!B86</f>
        <v>E-Werk Ebner Ges.m.b.H.</v>
      </c>
      <c r="H110" s="186" t="str">
        <f>Lf!A86</f>
        <v>AT008731</v>
      </c>
    </row>
    <row r="111" spans="7:8" x14ac:dyDescent="0.2">
      <c r="G111" s="186" t="str">
        <f>Lf!B87</f>
        <v>E-Werk Fernitz, Ing. Franz Pukarthofer GmbH &amp; Co KG</v>
      </c>
      <c r="H111" s="186" t="str">
        <f>Lf!A87</f>
        <v>AT008571</v>
      </c>
    </row>
    <row r="112" spans="7:8" x14ac:dyDescent="0.2">
      <c r="G112" s="186" t="str">
        <f>Lf!B88</f>
        <v>E-Werk Gleinstätten GmbH</v>
      </c>
      <c r="H112" s="186" t="str">
        <f>Lf!A88</f>
        <v>AT008741</v>
      </c>
    </row>
    <row r="113" spans="7:8" x14ac:dyDescent="0.2">
      <c r="G113" s="186" t="str">
        <f>Lf!B89</f>
        <v>E-Werk Gösting Stromversorgungs GmbH</v>
      </c>
      <c r="H113" s="186" t="str">
        <f>Lf!A89</f>
        <v>AT008211</v>
      </c>
    </row>
    <row r="114" spans="7:8" x14ac:dyDescent="0.2">
      <c r="G114" s="186" t="str">
        <f>Lf!B90</f>
        <v>E-Werk Hechenblaikner</v>
      </c>
      <c r="H114" s="186" t="str">
        <f>Lf!A90</f>
        <v>AT580011</v>
      </c>
    </row>
    <row r="115" spans="7:8" x14ac:dyDescent="0.2">
      <c r="G115" s="186" t="str">
        <f>Lf!B91</f>
        <v>E-Werk Piwetz</v>
      </c>
      <c r="H115" s="186" t="str">
        <f>Lf!A91</f>
        <v>AT008951</v>
      </c>
    </row>
    <row r="116" spans="7:8" x14ac:dyDescent="0.2">
      <c r="G116" s="186" t="str">
        <f>Lf!B92</f>
        <v>E-Werk Ranklleiten</v>
      </c>
      <c r="H116" s="186" t="str">
        <f>Lf!A92</f>
        <v>AT003591</v>
      </c>
    </row>
    <row r="117" spans="7:8" x14ac:dyDescent="0.2">
      <c r="G117" s="186" t="str">
        <f>Lf!B93</f>
        <v>E-Werk Redlmühle B. Drack Elektrotechnik</v>
      </c>
      <c r="H117" s="186" t="str">
        <f>Lf!A93</f>
        <v>AT003911</v>
      </c>
    </row>
    <row r="118" spans="7:8" x14ac:dyDescent="0.2">
      <c r="G118" s="186" t="str">
        <f>Lf!B94</f>
        <v>E-WERK Sarmingstein Ing. Heinz Engelmann &amp; CoKG</v>
      </c>
      <c r="H118" s="186" t="str">
        <f>Lf!A94</f>
        <v>AT002901</v>
      </c>
    </row>
    <row r="119" spans="7:8" x14ac:dyDescent="0.2">
      <c r="G119" s="186" t="str">
        <f>Lf!B95</f>
        <v>E-Werk Schwaighofer GmbH</v>
      </c>
      <c r="H119" s="186" t="str">
        <f>Lf!A95</f>
        <v>AT000251</v>
      </c>
    </row>
    <row r="120" spans="7:8" x14ac:dyDescent="0.2">
      <c r="G120" s="186" t="str">
        <f>Lf!B96</f>
        <v>E-Werk Sigl GmbH &amp; Co KG</v>
      </c>
      <c r="H120" s="186" t="str">
        <f>Lf!A96</f>
        <v>AT008541</v>
      </c>
    </row>
    <row r="121" spans="7:8" x14ac:dyDescent="0.2">
      <c r="G121" s="186" t="str">
        <f>Lf!B97</f>
        <v>E-Werk Stadler GmbH</v>
      </c>
      <c r="H121" s="186" t="str">
        <f>Lf!A97</f>
        <v>AT522011</v>
      </c>
    </row>
    <row r="122" spans="7:8" x14ac:dyDescent="0.2">
      <c r="G122" s="186" t="str">
        <f>Lf!B98</f>
        <v>E-Werk Stubenberg reg. Gen.m.b.H.</v>
      </c>
      <c r="H122" s="186" t="str">
        <f>Lf!A98</f>
        <v>AT008911</v>
      </c>
    </row>
    <row r="123" spans="7:8" x14ac:dyDescent="0.2">
      <c r="G123" s="186" t="str">
        <f>Lf!B99</f>
        <v>Feistritzthaler Elektrizitätswerk</v>
      </c>
      <c r="H123" s="186" t="str">
        <f>Lf!A99</f>
        <v>AT008871</v>
      </c>
    </row>
    <row r="124" spans="7:8" x14ac:dyDescent="0.2">
      <c r="G124" s="186" t="str">
        <f>Lf!B100</f>
        <v>Forstverwaltung Neuhaus Alpl Kraftwerksbetrieb</v>
      </c>
      <c r="H124" s="186" t="str">
        <f>Lf!A100</f>
        <v>AT002291</v>
      </c>
    </row>
    <row r="125" spans="7:8" x14ac:dyDescent="0.2">
      <c r="G125" s="186" t="str">
        <f>Lf!B101</f>
        <v>Forstverwaltung Seehof GmbH &amp; Co.KG</v>
      </c>
      <c r="H125" s="186" t="str">
        <f>Lf!A101</f>
        <v>AT002181</v>
      </c>
    </row>
    <row r="126" spans="7:8" x14ac:dyDescent="0.2">
      <c r="G126" s="186" t="str">
        <f>Lf!B102</f>
        <v>Friedrich Pölsler</v>
      </c>
      <c r="H126" s="186" t="str">
        <f>Lf!A102</f>
        <v>AT008461</v>
      </c>
    </row>
    <row r="127" spans="7:8" x14ac:dyDescent="0.2">
      <c r="G127" s="186" t="str">
        <f>Lf!B103</f>
        <v>GEN-I Vienna GmbH</v>
      </c>
      <c r="H127" s="186" t="str">
        <f>Lf!A103</f>
        <v>AT460001</v>
      </c>
    </row>
    <row r="128" spans="7:8" x14ac:dyDescent="0.2">
      <c r="G128" s="186" t="str">
        <f>Lf!B104</f>
        <v>Gertraud Schafler GmbH</v>
      </c>
      <c r="H128" s="186" t="str">
        <f>Lf!A104</f>
        <v>AT008691</v>
      </c>
    </row>
    <row r="129" spans="7:8" x14ac:dyDescent="0.2">
      <c r="G129" s="186" t="str">
        <f>Lf!B105</f>
        <v>GETEC Energie AG</v>
      </c>
      <c r="H129" s="186" t="str">
        <f>Lf!A105</f>
        <v>AT560001</v>
      </c>
    </row>
    <row r="130" spans="7:8" x14ac:dyDescent="0.2">
      <c r="G130" s="186" t="str">
        <f>Lf!B106</f>
        <v>Getzner, Mutter &amp; Cie. Ges.m.b.H. &amp; Co.</v>
      </c>
      <c r="H130" s="186" t="str">
        <f>Lf!A106</f>
        <v>AT645211</v>
      </c>
    </row>
    <row r="131" spans="7:8" x14ac:dyDescent="0.2">
      <c r="G131" s="186" t="str">
        <f>Lf!B107</f>
        <v>goldgas GmbH</v>
      </c>
      <c r="H131" s="186" t="str">
        <f>Lf!A107</f>
        <v>AT112771</v>
      </c>
    </row>
    <row r="132" spans="7:8" x14ac:dyDescent="0.2">
      <c r="G132" s="186" t="str">
        <f>Lf!B108</f>
        <v>Gottfried Wolf GmbH</v>
      </c>
      <c r="H132" s="186" t="str">
        <f>Lf!A108</f>
        <v>AT527011</v>
      </c>
    </row>
    <row r="133" spans="7:8" x14ac:dyDescent="0.2">
      <c r="G133" s="186" t="str">
        <f>Lf!B109</f>
        <v>Grünwelt Energie GmbH</v>
      </c>
      <c r="H133" s="186" t="str">
        <f>Lf!A109</f>
        <v>AT112731</v>
      </c>
    </row>
    <row r="134" spans="7:8" x14ac:dyDescent="0.2">
      <c r="G134" s="186" t="str">
        <f>Lf!B110</f>
        <v>Gutmann GmbH</v>
      </c>
      <c r="H134" s="186" t="str">
        <f>Lf!A110</f>
        <v>AT112441</v>
      </c>
    </row>
    <row r="135" spans="7:8" x14ac:dyDescent="0.2">
      <c r="G135" s="186" t="str">
        <f>Lf!B111</f>
        <v>Heinrich Polsterer und Mitges GesnbR</v>
      </c>
      <c r="H135" s="186" t="str">
        <f>Lf!A111</f>
        <v>AT002401</v>
      </c>
    </row>
    <row r="136" spans="7:8" x14ac:dyDescent="0.2">
      <c r="G136" s="186" t="str">
        <f>Lf!B112</f>
        <v>Innsbrucker Kommunalbetriebe AG</v>
      </c>
      <c r="H136" s="186" t="str">
        <f>Lf!A112</f>
        <v>AT502011</v>
      </c>
    </row>
    <row r="137" spans="7:8" x14ac:dyDescent="0.2">
      <c r="G137" s="186" t="str">
        <f>Lf!B113</f>
        <v>Joh. Pengg Holding Gesellschaft m.b.H.</v>
      </c>
      <c r="H137" s="186" t="str">
        <f>Lf!A113</f>
        <v>AT008931</v>
      </c>
    </row>
    <row r="138" spans="7:8" x14ac:dyDescent="0.2">
      <c r="G138" s="186" t="str">
        <f>Lf!B114</f>
        <v>K.u.F. Drack Gesellschaft m.b.H. &amp; Co.KG</v>
      </c>
      <c r="H138" s="186" t="str">
        <f>Lf!A114</f>
        <v>AT003521</v>
      </c>
    </row>
    <row r="139" spans="7:8" x14ac:dyDescent="0.2">
      <c r="G139" s="186" t="str">
        <f>Lf!B115</f>
        <v>KARLSTROM e.U.</v>
      </c>
      <c r="H139" s="186" t="str">
        <f>Lf!A115</f>
        <v>AT003471</v>
      </c>
    </row>
    <row r="140" spans="7:8" x14ac:dyDescent="0.2">
      <c r="G140" s="186" t="str">
        <f>Lf!B116</f>
        <v>KEHAG Energiehandel GmbH</v>
      </c>
      <c r="H140" s="186" t="str">
        <f>Lf!A116</f>
        <v>AT112661</v>
      </c>
    </row>
    <row r="141" spans="7:8" x14ac:dyDescent="0.2">
      <c r="G141" s="186" t="str">
        <f>Lf!B117</f>
        <v>KELAG-Kärntner Elektrizitäts-Aktiengesellschaft</v>
      </c>
      <c r="H141" s="186" t="str">
        <f>Lf!A117</f>
        <v>AT007003</v>
      </c>
    </row>
    <row r="142" spans="7:8" x14ac:dyDescent="0.2">
      <c r="G142" s="186" t="str">
        <f>Lf!B118</f>
        <v>Kiendler GmbH</v>
      </c>
      <c r="H142" s="186" t="str">
        <f>Lf!A118</f>
        <v>AT008631</v>
      </c>
    </row>
    <row r="143" spans="7:8" x14ac:dyDescent="0.2">
      <c r="G143" s="186" t="str">
        <f>Lf!B119</f>
        <v>KneidingerIMMO GmbH</v>
      </c>
      <c r="H143" s="186" t="str">
        <f>Lf!A119</f>
        <v>AT003901</v>
      </c>
    </row>
    <row r="144" spans="7:8" x14ac:dyDescent="0.2">
      <c r="G144" s="186" t="str">
        <f>Lf!B120</f>
        <v>Kommunalbetriebe Hopfgarten GmbH</v>
      </c>
      <c r="H144" s="186" t="str">
        <f>Lf!A120</f>
        <v>AT512011</v>
      </c>
    </row>
    <row r="145" spans="7:8" x14ac:dyDescent="0.2">
      <c r="G145" s="186" t="str">
        <f>Lf!B121</f>
        <v>Kommunalbetriebe Rinn GmbH</v>
      </c>
      <c r="H145" s="186" t="str">
        <f>Lf!A121</f>
        <v>AT535011</v>
      </c>
    </row>
    <row r="146" spans="7:8" x14ac:dyDescent="0.2">
      <c r="G146" s="186" t="str">
        <f>Lf!B122</f>
        <v>KoM-SOLUTION GmbH</v>
      </c>
      <c r="H146" s="186" t="str">
        <f>Lf!A122</f>
        <v>AT110371</v>
      </c>
    </row>
    <row r="147" spans="7:8" x14ac:dyDescent="0.2">
      <c r="G147" s="186" t="str">
        <f>Lf!B123</f>
        <v>Kraftwerk Glatzing-Rüstorf reg.Gen.mbH.</v>
      </c>
      <c r="H147" s="186" t="str">
        <f>Lf!A123</f>
        <v>AT003511</v>
      </c>
    </row>
    <row r="148" spans="7:8" x14ac:dyDescent="0.2">
      <c r="G148" s="186" t="str">
        <f>Lf!B124</f>
        <v>Kraftwerk Haim KG</v>
      </c>
      <c r="H148" s="186" t="str">
        <f>Lf!A124</f>
        <v>AT509011</v>
      </c>
    </row>
    <row r="149" spans="7:8" x14ac:dyDescent="0.2">
      <c r="G149" s="186" t="str">
        <f>Lf!B125</f>
        <v>Kraut E-Werk KG</v>
      </c>
      <c r="H149" s="186" t="str">
        <f>Lf!A125</f>
        <v>AT110661</v>
      </c>
    </row>
    <row r="150" spans="7:8" x14ac:dyDescent="0.2">
      <c r="G150" s="186" t="str">
        <f>Lf!B126</f>
        <v>KWK KLAUSBAUER WASSER KRAFT Ges.m.b.H. &amp; Co. KG</v>
      </c>
      <c r="H150" s="186" t="str">
        <f>Lf!A126</f>
        <v>AT008251</v>
      </c>
    </row>
    <row r="151" spans="7:8" x14ac:dyDescent="0.2">
      <c r="G151" s="186" t="str">
        <f>Lf!B127</f>
        <v>LCG Energy GmbH</v>
      </c>
      <c r="H151" s="186" t="str">
        <f>Lf!A127</f>
        <v>AT112221</v>
      </c>
    </row>
    <row r="152" spans="7:8" x14ac:dyDescent="0.2">
      <c r="G152" s="186" t="str">
        <f>Lf!B128</f>
        <v>Licht- u. Kraftstromvertrieb der Marktgemeinde Göstling/Ybbs</v>
      </c>
      <c r="H152" s="186" t="str">
        <f>Lf!A128</f>
        <v>AT002121</v>
      </c>
    </row>
    <row r="153" spans="7:8" x14ac:dyDescent="0.2">
      <c r="G153" s="186" t="str">
        <f>Lf!B129</f>
        <v>Licht- und Kraftstromvertrieb der Gemeinde Opponitz (LKV Opponitz)</v>
      </c>
      <c r="H153" s="186" t="str">
        <f>Lf!A129</f>
        <v>AT002301</v>
      </c>
    </row>
    <row r="154" spans="7:8" x14ac:dyDescent="0.2">
      <c r="G154" s="186" t="str">
        <f>Lf!B130</f>
        <v>Licht- und Kraftvertrieb der Gemeinde Hollenstein</v>
      </c>
      <c r="H154" s="186" t="str">
        <f>Lf!A130</f>
        <v>AT002131</v>
      </c>
    </row>
    <row r="155" spans="7:8" x14ac:dyDescent="0.2">
      <c r="G155" s="186" t="str">
        <f>Lf!B131</f>
        <v>Lichtgenossenschaft Neukirchen registrierte Genossenschaft m.b.H.</v>
      </c>
      <c r="H155" s="186" t="str">
        <f>Lf!A131</f>
        <v>AT004121</v>
      </c>
    </row>
    <row r="156" spans="7:8" x14ac:dyDescent="0.2">
      <c r="G156" s="186" t="str">
        <f>Lf!B132</f>
        <v>Linz Strom Vertrieb GmbH &amp; Co KG</v>
      </c>
      <c r="H156" s="186" t="str">
        <f>Lf!A132</f>
        <v>AT003101</v>
      </c>
    </row>
    <row r="157" spans="7:8" x14ac:dyDescent="0.2">
      <c r="G157" s="186" t="str">
        <f>Lf!B133</f>
        <v>Ludwig Polsterer Holding Ges. m. b. H.</v>
      </c>
      <c r="H157" s="186" t="str">
        <f>Lf!A133</f>
        <v>AT002271</v>
      </c>
    </row>
    <row r="158" spans="7:8" x14ac:dyDescent="0.2">
      <c r="G158" s="186" t="str">
        <f>Lf!B134</f>
        <v>Mag. Engelbert Tassotti</v>
      </c>
      <c r="H158" s="186" t="str">
        <f>Lf!A134</f>
        <v>AT008991</v>
      </c>
    </row>
    <row r="159" spans="7:8" x14ac:dyDescent="0.2">
      <c r="G159" s="186" t="str">
        <f>Lf!B135</f>
        <v>Maingau Energie GmbH</v>
      </c>
      <c r="H159" s="186" t="str">
        <f>Lf!A135</f>
        <v>AT112681</v>
      </c>
    </row>
    <row r="160" spans="7:8" x14ac:dyDescent="0.2">
      <c r="G160" s="186" t="str">
        <f>Lf!B136</f>
        <v>Mainova Aktiengesellschaft</v>
      </c>
      <c r="H160" s="186" t="str">
        <f>Lf!A136</f>
        <v>AT110471</v>
      </c>
    </row>
    <row r="161" spans="7:8" x14ac:dyDescent="0.2">
      <c r="G161" s="186" t="str">
        <f>Lf!B137</f>
        <v>Marktgemeinde Neumarkt Versorgungsbetriebsges.mbH</v>
      </c>
      <c r="H161" s="186" t="str">
        <f>Lf!A137</f>
        <v>AT008421</v>
      </c>
    </row>
    <row r="162" spans="7:8" x14ac:dyDescent="0.2">
      <c r="G162" s="186" t="str">
        <f>Lf!B138</f>
        <v>Max Energy GmbH</v>
      </c>
      <c r="H162" s="186" t="str">
        <f>Lf!A138</f>
        <v>AT110481</v>
      </c>
    </row>
    <row r="163" spans="7:8" x14ac:dyDescent="0.2">
      <c r="G163" s="186" t="str">
        <f>Lf!B139</f>
        <v>MAXENERGY Austria Handels GmbH</v>
      </c>
      <c r="H163" s="186" t="str">
        <f>Lf!A139</f>
        <v>AT110861</v>
      </c>
    </row>
    <row r="164" spans="7:8" x14ac:dyDescent="0.2">
      <c r="G164" s="186" t="str">
        <f>Lf!B140</f>
        <v>McStrom GmbH</v>
      </c>
      <c r="H164" s="186" t="str">
        <f>Lf!A140</f>
        <v>AT112350</v>
      </c>
    </row>
    <row r="165" spans="7:8" x14ac:dyDescent="0.2">
      <c r="G165" s="186" t="str">
        <f>Lf!B141</f>
        <v>MeinAlpenStrom GmbH</v>
      </c>
      <c r="H165" s="186" t="str">
        <f>Lf!A141</f>
        <v>AT112040</v>
      </c>
    </row>
    <row r="166" spans="7:8" x14ac:dyDescent="0.2">
      <c r="G166" s="186" t="str">
        <f>Lf!B142</f>
        <v>Montafonerbahn AG</v>
      </c>
      <c r="H166" s="186" t="str">
        <f>Lf!A142</f>
        <v>AT643211</v>
      </c>
    </row>
    <row r="167" spans="7:8" x14ac:dyDescent="0.2">
      <c r="G167" s="186" t="str">
        <f>Lf!B143</f>
        <v>MONTANA Energie-Handel AT GmbH</v>
      </c>
      <c r="H167" s="186" t="str">
        <f>Lf!A143</f>
        <v>AT112151</v>
      </c>
    </row>
    <row r="168" spans="7:8" x14ac:dyDescent="0.2">
      <c r="G168" s="186" t="str">
        <f>Lf!B144</f>
        <v>Murauer Stadtwerke GmbH</v>
      </c>
      <c r="H168" s="186" t="str">
        <f>Lf!A144</f>
        <v>AT008431</v>
      </c>
    </row>
    <row r="169" spans="7:8" x14ac:dyDescent="0.2">
      <c r="G169" s="186" t="str">
        <f>Lf!B145</f>
        <v>MyElectric Energievertriebs- und -dienstleistungs GmbH</v>
      </c>
      <c r="H169" s="186" t="str">
        <f>Lf!A145</f>
        <v>AT071000</v>
      </c>
    </row>
    <row r="170" spans="7:8" x14ac:dyDescent="0.2">
      <c r="G170" s="186" t="str">
        <f>Lf!B146</f>
        <v>Naturkraft Energievertriebsgesellschaft m.b.H.</v>
      </c>
      <c r="H170" s="186" t="str">
        <f>Lf!A146</f>
        <v>AT011002</v>
      </c>
    </row>
    <row r="171" spans="7:8" x14ac:dyDescent="0.2">
      <c r="G171" s="186" t="str">
        <f>Lf!B147</f>
        <v>N-ERGIE Aktiengesellschaft</v>
      </c>
      <c r="H171" s="186" t="str">
        <f>Lf!A147</f>
        <v>AT110461</v>
      </c>
    </row>
    <row r="172" spans="7:8" x14ac:dyDescent="0.2">
      <c r="G172" s="186" t="str">
        <f>Lf!B148</f>
        <v>Next Kraftwerke GmbH</v>
      </c>
      <c r="H172" s="186" t="str">
        <f>Lf!A148</f>
        <v>AT111021</v>
      </c>
    </row>
    <row r="173" spans="7:8" x14ac:dyDescent="0.2">
      <c r="G173" s="186" t="str">
        <f>Lf!B149</f>
        <v>ÖBB-Infrastruktur Aktiengesellschaft</v>
      </c>
      <c r="H173" s="186" t="str">
        <f>Lf!A149</f>
        <v>AT009992</v>
      </c>
    </row>
    <row r="174" spans="7:8" x14ac:dyDescent="0.2">
      <c r="G174" s="186" t="str">
        <f>Lf!B150</f>
        <v>oekostrom GmbH für Vertrieb, Planung und Energiedienstleistungen</v>
      </c>
      <c r="H174" s="186" t="str">
        <f>Lf!A150</f>
        <v>AT061001</v>
      </c>
    </row>
    <row r="175" spans="7:8" x14ac:dyDescent="0.2">
      <c r="G175" s="186" t="str">
        <f>Lf!B151</f>
        <v>Österreichisch-Bayerische Kraftwerke AG</v>
      </c>
      <c r="H175" s="186" t="str">
        <f>Lf!A151</f>
        <v>AT000401</v>
      </c>
    </row>
    <row r="176" spans="7:8" x14ac:dyDescent="0.2">
      <c r="G176" s="186" t="str">
        <f>Lf!B152</f>
        <v>Plövner Schmiede GesmbH</v>
      </c>
      <c r="H176" s="186" t="str">
        <f>Lf!A152</f>
        <v>AT576011</v>
      </c>
    </row>
    <row r="177" spans="7:8" x14ac:dyDescent="0.2">
      <c r="G177" s="186" t="str">
        <f>Lf!B153</f>
        <v>PST Europe Sales GmbH</v>
      </c>
      <c r="H177" s="186" t="str">
        <f>Lf!A153</f>
        <v>AT110611</v>
      </c>
    </row>
    <row r="178" spans="7:8" x14ac:dyDescent="0.2">
      <c r="G178" s="186" t="str">
        <f>Lf!B154</f>
        <v>Regionalwerk Bodensee GmbH &amp; Co. KG</v>
      </c>
      <c r="H178" s="186" t="str">
        <f>Lf!A154</f>
        <v>AT112011</v>
      </c>
    </row>
    <row r="179" spans="7:8" x14ac:dyDescent="0.2">
      <c r="G179" s="186" t="str">
        <f>Lf!B155</f>
        <v>Reinisch Ingrid E-Werk</v>
      </c>
      <c r="H179" s="186" t="str">
        <f>Lf!A155</f>
        <v>AT581011</v>
      </c>
    </row>
    <row r="180" spans="7:8" x14ac:dyDescent="0.2">
      <c r="G180" s="186" t="str">
        <f>Lf!B156</f>
        <v>Revertera'sches Elektrizitätswerk</v>
      </c>
      <c r="H180" s="186" t="str">
        <f>Lf!A156</f>
        <v>AT003541</v>
      </c>
    </row>
    <row r="181" spans="7:8" x14ac:dyDescent="0.2">
      <c r="G181" s="186" t="str">
        <f>Lf!B157</f>
        <v>RhönEnergie Fulda GmbH</v>
      </c>
      <c r="H181" s="186" t="str">
        <f>Lf!A157</f>
        <v>AT112821</v>
      </c>
    </row>
    <row r="182" spans="7:8" x14ac:dyDescent="0.2">
      <c r="G182" s="186" t="str">
        <f>Lf!B158</f>
        <v>RWE Supply &amp; Trading GmbH</v>
      </c>
      <c r="H182" s="186" t="str">
        <f>Lf!A158</f>
        <v>AT110162</v>
      </c>
    </row>
    <row r="183" spans="7:8" x14ac:dyDescent="0.2">
      <c r="G183" s="186" t="str">
        <f>Lf!B159</f>
        <v>Salzburg AG für Energie, Verkehr und Telekommunikation</v>
      </c>
      <c r="H183" s="186" t="str">
        <f>Lf!A159</f>
        <v>AT004002</v>
      </c>
    </row>
    <row r="184" spans="7:8" x14ac:dyDescent="0.2">
      <c r="G184" s="186" t="str">
        <f>Lf!B160</f>
        <v>Salzburg Ökoenergie GmbH</v>
      </c>
      <c r="H184" s="186" t="str">
        <f>Lf!A160</f>
        <v>AT004007</v>
      </c>
    </row>
    <row r="185" spans="7:8" x14ac:dyDescent="0.2">
      <c r="G185" s="186" t="str">
        <f>Lf!B161</f>
        <v>schlaustrom GmbH</v>
      </c>
      <c r="H185" s="186" t="str">
        <f>Lf!A161</f>
        <v>AT110341</v>
      </c>
    </row>
    <row r="186" spans="7:8" x14ac:dyDescent="0.2">
      <c r="G186" s="186" t="str">
        <f>Lf!B162</f>
        <v>Schwarz, Wagendorffer &amp; Co. Elektrizitätswerk GmbH</v>
      </c>
      <c r="H186" s="186" t="str">
        <f>Lf!A162</f>
        <v>AT008851</v>
      </c>
    </row>
    <row r="187" spans="7:8" x14ac:dyDescent="0.2">
      <c r="G187" s="186" t="str">
        <f>Lf!B163</f>
        <v>Solar Graz GmbH</v>
      </c>
      <c r="H187" s="186" t="str">
        <f>Lf!A163</f>
        <v>AT110361</v>
      </c>
    </row>
    <row r="188" spans="7:8" x14ac:dyDescent="0.2">
      <c r="G188" s="186" t="str">
        <f>Lf!B164</f>
        <v>Stadtbetriebe Mariazell Gesellschaft m.b.H.</v>
      </c>
      <c r="H188" s="186" t="str">
        <f>Lf!A164</f>
        <v>AT008441</v>
      </c>
    </row>
    <row r="189" spans="7:8" x14ac:dyDescent="0.2">
      <c r="G189" s="186" t="str">
        <f>Lf!B165</f>
        <v>Städtische Betriebe Rottenmann GmbH</v>
      </c>
      <c r="H189" s="186" t="str">
        <f>Lf!A165</f>
        <v>AT008351</v>
      </c>
    </row>
    <row r="190" spans="7:8" x14ac:dyDescent="0.2">
      <c r="G190" s="186" t="str">
        <f>Lf!B166</f>
        <v>Stadtwerke Amstetten</v>
      </c>
      <c r="H190" s="186" t="str">
        <f>Lf!A166</f>
        <v>AT002111</v>
      </c>
    </row>
    <row r="191" spans="7:8" x14ac:dyDescent="0.2">
      <c r="G191" s="186" t="str">
        <f>Lf!B167</f>
        <v>Stadtwerke Bruck an der Mur GmbH</v>
      </c>
      <c r="H191" s="186" t="str">
        <f>Lf!A167</f>
        <v>AT008141</v>
      </c>
    </row>
    <row r="192" spans="7:8" x14ac:dyDescent="0.2">
      <c r="G192" s="186" t="str">
        <f>Lf!B168</f>
        <v>Stadtwerke Feldkirch</v>
      </c>
      <c r="H192" s="186" t="str">
        <f>Lf!A168</f>
        <v>AT641211</v>
      </c>
    </row>
    <row r="193" spans="7:8" x14ac:dyDescent="0.2">
      <c r="G193" s="186" t="str">
        <f>Lf!B169</f>
        <v>Stadtwerke Fürstenfeld GmbH</v>
      </c>
      <c r="H193" s="186" t="str">
        <f>Lf!A169</f>
        <v>AT008151</v>
      </c>
    </row>
    <row r="194" spans="7:8" x14ac:dyDescent="0.2">
      <c r="G194" s="186" t="str">
        <f>Lf!B170</f>
        <v>Stadtwerke Hall in Tirol GmbH</v>
      </c>
      <c r="H194" s="186" t="str">
        <f>Lf!A170</f>
        <v>AT504011</v>
      </c>
    </row>
    <row r="195" spans="7:8" x14ac:dyDescent="0.2">
      <c r="G195" s="186" t="str">
        <f>Lf!B171</f>
        <v>Stadtwerke Hartberg Energieversorgungs GmbH</v>
      </c>
      <c r="H195" s="186" t="str">
        <f>Lf!A171</f>
        <v>AT008471</v>
      </c>
    </row>
    <row r="196" spans="7:8" x14ac:dyDescent="0.2">
      <c r="G196" s="186" t="str">
        <f>Lf!B172</f>
        <v>Stadtwerke Imst</v>
      </c>
      <c r="H196" s="186" t="str">
        <f>Lf!A172</f>
        <v>AT516011</v>
      </c>
    </row>
    <row r="197" spans="7:8" x14ac:dyDescent="0.2">
      <c r="G197" s="186" t="str">
        <f>Lf!B173</f>
        <v>Stadtwerke Judenburg AG</v>
      </c>
      <c r="H197" s="186" t="str">
        <f>Lf!A173</f>
        <v>AT008161</v>
      </c>
    </row>
    <row r="198" spans="7:8" x14ac:dyDescent="0.2">
      <c r="G198" s="186" t="str">
        <f>Lf!B174</f>
        <v>Stadtwerke Kapfenberg GmbH</v>
      </c>
      <c r="H198" s="186" t="str">
        <f>Lf!A174</f>
        <v>AT008171</v>
      </c>
    </row>
    <row r="199" spans="7:8" x14ac:dyDescent="0.2">
      <c r="G199" s="186" t="str">
        <f>Lf!B175</f>
        <v>Stadtwerke Kitzbühel</v>
      </c>
      <c r="H199" s="186" t="str">
        <f>Lf!A175</f>
        <v>AT505011</v>
      </c>
    </row>
    <row r="200" spans="7:8" x14ac:dyDescent="0.2">
      <c r="G200" s="186" t="str">
        <f>Lf!B176</f>
        <v>Stadtwerke Klagenfurt AG</v>
      </c>
      <c r="H200" s="186" t="str">
        <f>Lf!A176</f>
        <v>AT007102</v>
      </c>
    </row>
    <row r="201" spans="7:8" x14ac:dyDescent="0.2">
      <c r="G201" s="186" t="str">
        <f>Lf!B177</f>
        <v>Stadtwerke Köflach GmbH</v>
      </c>
      <c r="H201" s="186" t="str">
        <f>Lf!A177</f>
        <v>AT008181</v>
      </c>
    </row>
    <row r="202" spans="7:8" x14ac:dyDescent="0.2">
      <c r="G202" s="186" t="str">
        <f>Lf!B178</f>
        <v>Stadtwerke Kufstein GmbH</v>
      </c>
      <c r="H202" s="186" t="str">
        <f>Lf!A178</f>
        <v>AT506011</v>
      </c>
    </row>
    <row r="203" spans="7:8" x14ac:dyDescent="0.2">
      <c r="G203" s="186" t="str">
        <f>Lf!B179</f>
        <v>Stadtwerke Mürzzuschlag GmbH</v>
      </c>
      <c r="H203" s="186" t="str">
        <f>Lf!A179</f>
        <v>AT008191</v>
      </c>
    </row>
    <row r="204" spans="7:8" x14ac:dyDescent="0.2">
      <c r="G204" s="186" t="str">
        <f>Lf!B180</f>
        <v>Stadtwerke Schwaz</v>
      </c>
      <c r="H204" s="186" t="str">
        <f>Lf!A180</f>
        <v>AT507011</v>
      </c>
    </row>
    <row r="205" spans="7:8" x14ac:dyDescent="0.2">
      <c r="G205" s="186" t="str">
        <f>Lf!B181</f>
        <v>Stadtwerke Trofaiach Ges.m.b.H.</v>
      </c>
      <c r="H205" s="186" t="str">
        <f>Lf!A181</f>
        <v>AT008491</v>
      </c>
    </row>
    <row r="206" spans="7:8" x14ac:dyDescent="0.2">
      <c r="G206" s="186" t="str">
        <f>Lf!B182</f>
        <v>Stadtwerke Voitsberg</v>
      </c>
      <c r="H206" s="186" t="str">
        <f>Lf!A182</f>
        <v>AT008121</v>
      </c>
    </row>
    <row r="207" spans="7:8" x14ac:dyDescent="0.2">
      <c r="G207" s="186" t="str">
        <f>Lf!B183</f>
        <v>Stadtwerke Wörgl GmbH</v>
      </c>
      <c r="H207" s="186" t="str">
        <f>Lf!A183</f>
        <v>AT508011</v>
      </c>
    </row>
    <row r="208" spans="7:8" x14ac:dyDescent="0.2">
      <c r="G208" s="186" t="str">
        <f>Lf!B184</f>
        <v>Sturm Energie GmbH</v>
      </c>
      <c r="H208" s="186" t="str">
        <f>Lf!A184</f>
        <v>AT112591</v>
      </c>
    </row>
    <row r="209" spans="7:8" x14ac:dyDescent="0.2">
      <c r="G209" s="186" t="str">
        <f>Lf!B185</f>
        <v>switch Energievertriebsgesellschaft m.b.H.</v>
      </c>
      <c r="H209" s="186" t="str">
        <f>Lf!A185</f>
        <v>AT055000</v>
      </c>
    </row>
    <row r="210" spans="7:8" x14ac:dyDescent="0.2">
      <c r="G210" s="186" t="str">
        <f>Lf!B186</f>
        <v>TIWAG Ökoenergie Tirol GmbH</v>
      </c>
      <c r="H210" s="186" t="str">
        <f>Lf!A186</f>
        <v>AT571011</v>
      </c>
    </row>
    <row r="211" spans="7:8" x14ac:dyDescent="0.2">
      <c r="G211" s="186" t="str">
        <f>Lf!B187</f>
        <v>TIWAG-Tiroler Wasserkraft AG</v>
      </c>
      <c r="H211" s="186" t="str">
        <f>Lf!A187</f>
        <v>AT005001</v>
      </c>
    </row>
    <row r="212" spans="7:8" x14ac:dyDescent="0.2">
      <c r="G212" s="186" t="str">
        <f>Lf!B188</f>
        <v>TopEnergy Service GmbH</v>
      </c>
      <c r="H212" s="186" t="str">
        <f>Lf!A188</f>
        <v>AT112211</v>
      </c>
    </row>
    <row r="213" spans="7:8" x14ac:dyDescent="0.2">
      <c r="G213" s="186" t="str">
        <f>Lf!B189</f>
        <v>Uniper Energy Sales GmbH</v>
      </c>
      <c r="H213" s="186" t="str">
        <f>Lf!A189</f>
        <v>AT040002</v>
      </c>
    </row>
    <row r="214" spans="7:8" x14ac:dyDescent="0.2">
      <c r="G214" s="186" t="str">
        <f>Lf!B190</f>
        <v>VERBUND AG</v>
      </c>
      <c r="H214" s="186" t="str">
        <f>Lf!A190</f>
        <v>AT000002</v>
      </c>
    </row>
    <row r="215" spans="7:8" x14ac:dyDescent="0.2">
      <c r="G215" s="186" t="str">
        <f>Lf!B191</f>
        <v>Verbund Hydro Power AG</v>
      </c>
      <c r="H215" s="186" t="str">
        <f>Lf!A191</f>
        <v>AT000004</v>
      </c>
    </row>
    <row r="216" spans="7:8" x14ac:dyDescent="0.2">
      <c r="G216" s="186" t="str">
        <f>Lf!B192</f>
        <v>VERBUND Sales GmbH</v>
      </c>
      <c r="H216" s="186" t="str">
        <f>Lf!A192</f>
        <v>AT000006</v>
      </c>
    </row>
    <row r="217" spans="7:8" x14ac:dyDescent="0.2">
      <c r="G217" s="186" t="str">
        <f>Lf!B193</f>
        <v>Verbund Trading AG</v>
      </c>
      <c r="H217" s="186" t="str">
        <f>Lf!A193</f>
        <v>AT110691</v>
      </c>
    </row>
    <row r="218" spans="7:8" x14ac:dyDescent="0.2">
      <c r="G218" s="186" t="str">
        <f>Lf!B194</f>
        <v>Verbund-Austrian Thermal Power GmbH &amp; Co KG</v>
      </c>
      <c r="H218" s="186" t="str">
        <f>Lf!A194</f>
        <v>AT000003</v>
      </c>
    </row>
    <row r="219" spans="7:8" x14ac:dyDescent="0.2">
      <c r="G219" s="186" t="str">
        <f>Lf!B195</f>
        <v>Vitalis Handels GmbH</v>
      </c>
      <c r="H219" s="186" t="str">
        <f>Lf!A195</f>
        <v>AT112141</v>
      </c>
    </row>
    <row r="220" spans="7:8" x14ac:dyDescent="0.2">
      <c r="G220" s="186" t="str">
        <f>Lf!B196</f>
        <v>Vorarlberger Kraftwerke AG</v>
      </c>
      <c r="H220" s="186" t="str">
        <f>Lf!A196</f>
        <v>AT006001</v>
      </c>
    </row>
    <row r="221" spans="7:8" x14ac:dyDescent="0.2">
      <c r="G221" s="186" t="str">
        <f>Lf!B197</f>
        <v>Vorarlberger Kraftwerke Ökostrom GmbH</v>
      </c>
      <c r="H221" s="186" t="str">
        <f>Lf!A197</f>
        <v>AT682211</v>
      </c>
    </row>
    <row r="222" spans="7:8" x14ac:dyDescent="0.2">
      <c r="G222" s="186" t="str">
        <f>Lf!B198</f>
        <v>VW KRAFTWERK Gesellschaft m.b.H.</v>
      </c>
      <c r="H222" s="186" t="str">
        <f>Lf!A198</f>
        <v>AT111011</v>
      </c>
    </row>
    <row r="223" spans="7:8" x14ac:dyDescent="0.2">
      <c r="G223" s="186" t="str">
        <f>Lf!B199</f>
        <v>Wasserkraft Sölden eGen</v>
      </c>
      <c r="H223" s="186" t="str">
        <f>Lf!A199</f>
        <v>AT531011</v>
      </c>
    </row>
    <row r="224" spans="7:8" x14ac:dyDescent="0.2">
      <c r="G224" s="186" t="str">
        <f>Lf!B200</f>
        <v>WEB Windenergie AG</v>
      </c>
      <c r="H224" s="186" t="str">
        <f>Lf!A200</f>
        <v>AT110621</v>
      </c>
    </row>
    <row r="225" spans="7:8" x14ac:dyDescent="0.2">
      <c r="G225" s="186" t="str">
        <f>Lf!B201</f>
        <v>Wels Strom GmbH</v>
      </c>
      <c r="H225" s="186" t="str">
        <f>Lf!A201</f>
        <v>AT003301</v>
      </c>
    </row>
    <row r="226" spans="7:8" x14ac:dyDescent="0.2">
      <c r="G226" s="186" t="str">
        <f>Lf!B202</f>
        <v>Wels Strom Öko GmbH</v>
      </c>
      <c r="H226" s="186" t="str">
        <f>Lf!A202</f>
        <v>AT003303</v>
      </c>
    </row>
    <row r="227" spans="7:8" x14ac:dyDescent="0.2">
      <c r="G227" s="186" t="str">
        <f>Lf!B203</f>
        <v>WIEN ENERGIE GmbH</v>
      </c>
      <c r="H227" s="186" t="str">
        <f>Lf!A203</f>
        <v>AT001001</v>
      </c>
    </row>
    <row r="228" spans="7:8" x14ac:dyDescent="0.2">
      <c r="G228" s="186" t="str">
        <f>Lf!B204</f>
        <v>WIEN ENERGIE Vertrieb GmbH &amp; Co KG</v>
      </c>
      <c r="H228" s="186" t="str">
        <f>Lf!A204</f>
        <v>AT001002</v>
      </c>
    </row>
    <row r="229" spans="7:8" x14ac:dyDescent="0.2">
      <c r="G229" s="186" t="str">
        <f>Lf!B205</f>
        <v>wüsterstrom E-Werk GmbH</v>
      </c>
      <c r="H229" s="186" t="str">
        <f>Lf!A205</f>
        <v>AT002231</v>
      </c>
    </row>
    <row r="230" spans="7:8" x14ac:dyDescent="0.2">
      <c r="G230" s="186">
        <f>Lf!B206</f>
        <v>0</v>
      </c>
      <c r="H230" s="186">
        <f>Lf!A206</f>
        <v>0</v>
      </c>
    </row>
    <row r="231" spans="7:8" x14ac:dyDescent="0.2">
      <c r="G231" s="186">
        <f>Lf!B207</f>
        <v>0</v>
      </c>
      <c r="H231" s="186">
        <f>Lf!A207</f>
        <v>0</v>
      </c>
    </row>
    <row r="232" spans="7:8" x14ac:dyDescent="0.2">
      <c r="G232" s="186">
        <f>Lf!B208</f>
        <v>0</v>
      </c>
      <c r="H232" s="186">
        <f>Lf!A208</f>
        <v>0</v>
      </c>
    </row>
    <row r="233" spans="7:8" x14ac:dyDescent="0.2">
      <c r="G233" s="186">
        <f>Lf!B209</f>
        <v>0</v>
      </c>
      <c r="H233" s="186">
        <f>Lf!A209</f>
        <v>0</v>
      </c>
    </row>
    <row r="234" spans="7:8" x14ac:dyDescent="0.2">
      <c r="G234" s="186">
        <f>Lf!B210</f>
        <v>0</v>
      </c>
      <c r="H234" s="186">
        <f>Lf!A210</f>
        <v>0</v>
      </c>
    </row>
    <row r="235" spans="7:8" x14ac:dyDescent="0.2">
      <c r="G235" s="186">
        <f>Lf!B211</f>
        <v>0</v>
      </c>
      <c r="H235" s="186">
        <f>Lf!A211</f>
        <v>0</v>
      </c>
    </row>
    <row r="236" spans="7:8" x14ac:dyDescent="0.2">
      <c r="G236" s="186">
        <f>Lf!B212</f>
        <v>0</v>
      </c>
      <c r="H236" s="186">
        <f>Lf!A212</f>
        <v>0</v>
      </c>
    </row>
    <row r="237" spans="7:8" x14ac:dyDescent="0.2">
      <c r="G237" s="186">
        <f>Lf!B213</f>
        <v>0</v>
      </c>
      <c r="H237" s="186">
        <f>Lf!A213</f>
        <v>0</v>
      </c>
    </row>
    <row r="238" spans="7:8" x14ac:dyDescent="0.2">
      <c r="G238" s="186">
        <f>Lf!B214</f>
        <v>0</v>
      </c>
      <c r="H238" s="186">
        <f>Lf!A214</f>
        <v>0</v>
      </c>
    </row>
    <row r="239" spans="7:8" x14ac:dyDescent="0.2">
      <c r="G239" s="186">
        <f>Lf!B215</f>
        <v>0</v>
      </c>
      <c r="H239" s="186">
        <f>Lf!A215</f>
        <v>0</v>
      </c>
    </row>
    <row r="240" spans="7:8" x14ac:dyDescent="0.2">
      <c r="G240" s="186">
        <f>Lf!B216</f>
        <v>0</v>
      </c>
      <c r="H240" s="186">
        <f>Lf!A216</f>
        <v>0</v>
      </c>
    </row>
    <row r="241" spans="7:8" x14ac:dyDescent="0.2">
      <c r="G241" s="186">
        <f>Lf!B217</f>
        <v>0</v>
      </c>
      <c r="H241" s="186">
        <f>Lf!A217</f>
        <v>0</v>
      </c>
    </row>
    <row r="242" spans="7:8" x14ac:dyDescent="0.2">
      <c r="G242" s="186">
        <f>Lf!B218</f>
        <v>0</v>
      </c>
      <c r="H242" s="186">
        <f>Lf!A218</f>
        <v>0</v>
      </c>
    </row>
    <row r="243" spans="7:8" x14ac:dyDescent="0.2">
      <c r="G243" s="186">
        <f>Lf!B219</f>
        <v>0</v>
      </c>
      <c r="H243" s="186">
        <f>Lf!A219</f>
        <v>0</v>
      </c>
    </row>
    <row r="244" spans="7:8" x14ac:dyDescent="0.2">
      <c r="G244" s="186">
        <f>Lf!B220</f>
        <v>0</v>
      </c>
      <c r="H244" s="186">
        <f>Lf!A220</f>
        <v>0</v>
      </c>
    </row>
  </sheetData>
  <sheetProtection algorithmName="SHA-512" hashValue="dJYy22dMSjH2NXw3SfhwN5vpBIqK+6OErS/hlf6HV/J1em11YMc3rSLjtIhQHbNI5Ewx3eyzq7w1rLGxt+fkjQ==" saltValue="uln42juphZLM8GXZH6R2sA==" spinCount="100000" sheet="1" formatCells="0" formatColumns="0" formatRows="0" insertHyperlinks="0"/>
  <mergeCells count="2">
    <mergeCell ref="A21:A25"/>
    <mergeCell ref="B21:B25"/>
  </mergeCells>
  <phoneticPr fontId="0" type="noConversion"/>
  <conditionalFormatting sqref="B16:B18">
    <cfRule type="expression" dxfId="43" priority="2" stopIfTrue="1">
      <formula>AND($B$14&lt;&gt;"",B16="")</formula>
    </cfRule>
  </conditionalFormatting>
  <conditionalFormatting sqref="B14">
    <cfRule type="expression" dxfId="42" priority="3" stopIfTrue="1">
      <formula>$B$14=""</formula>
    </cfRule>
  </conditionalFormatting>
  <conditionalFormatting sqref="B20">
    <cfRule type="expression" dxfId="41" priority="1">
      <formula>$B$20=$H$11</formula>
    </cfRule>
  </conditionalFormatting>
  <dataValidations xWindow="370" yWindow="368" count="2">
    <dataValidation type="list" allowBlank="1" showInputMessage="1" showErrorMessage="1" errorTitle="kein Listeneintrag" error="Kein Listeneintrag!" promptTitle="Stromlieferant" prompt="Auswahlliste!_x000a_Änderungen der Liste im Blatt &quot;Lf&quot; möglich!" sqref="B14">
      <formula1>$G$34:$G$240</formula1>
    </dataValidation>
    <dataValidation type="list" allowBlank="1" showInputMessage="1" showErrorMessage="1" sqref="B20">
      <formula1>$H$10:$H$11</formula1>
    </dataValidation>
  </dataValidations>
  <hyperlinks>
    <hyperlink ref="B8" r:id="rId1"/>
  </hyperlinks>
  <printOptions horizontalCentered="1"/>
  <pageMargins left="0.39370078740157483" right="0.39370078740157483" top="0.59055118110236227" bottom="0.59055118110236227" header="0.51181102362204722" footer="0.5118110236220472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F36"/>
  <sheetViews>
    <sheetView showGridLines="0" zoomScaleNormal="100" workbookViewId="0"/>
  </sheetViews>
  <sheetFormatPr baseColWidth="10" defaultColWidth="11.42578125" defaultRowHeight="12.75" x14ac:dyDescent="0.2"/>
  <cols>
    <col min="1" max="1" width="42.7109375" style="26" customWidth="1"/>
    <col min="2" max="2" width="45.7109375" style="26" customWidth="1"/>
    <col min="3" max="3" width="10.7109375" style="26" customWidth="1"/>
    <col min="4" max="5" width="13.7109375" style="26" customWidth="1"/>
    <col min="6" max="16384" width="11.42578125" style="26"/>
  </cols>
  <sheetData>
    <row r="1" spans="1:6" ht="39.950000000000003" customHeight="1" x14ac:dyDescent="0.2">
      <c r="A1" s="104"/>
      <c r="B1" s="105"/>
      <c r="C1" s="105"/>
      <c r="D1" s="105"/>
    </row>
    <row r="2" spans="1:6" x14ac:dyDescent="0.2">
      <c r="A2" s="120" t="s">
        <v>448</v>
      </c>
      <c r="B2" s="105"/>
      <c r="C2" s="105"/>
      <c r="D2" s="105"/>
    </row>
    <row r="3" spans="1:6" x14ac:dyDescent="0.2">
      <c r="A3" s="104"/>
      <c r="B3" s="105"/>
      <c r="C3" s="105"/>
      <c r="D3" s="105"/>
    </row>
    <row r="4" spans="1:6" x14ac:dyDescent="0.2">
      <c r="A4" s="106"/>
      <c r="B4" s="104"/>
      <c r="C4" s="105"/>
      <c r="D4" s="105"/>
    </row>
    <row r="5" spans="1:6" ht="15.75" x14ac:dyDescent="0.2">
      <c r="A5" s="122" t="str">
        <f>U!$A$11</f>
        <v>Erhebungen gemäß § 88 ElWOG 2010</v>
      </c>
      <c r="B5" s="62" t="s">
        <v>467</v>
      </c>
      <c r="C5" s="62"/>
      <c r="D5" s="123"/>
    </row>
    <row r="6" spans="1:6" ht="15.75" x14ac:dyDescent="0.2">
      <c r="A6" s="124" t="str">
        <f>U!$A$12</f>
        <v>Stromlieferant</v>
      </c>
      <c r="B6" s="66" t="str">
        <f>IF(U!$B$14=0,"",U!$B$14)</f>
        <v/>
      </c>
      <c r="C6" s="66"/>
      <c r="D6" s="67"/>
    </row>
    <row r="7" spans="1:6" ht="15.75" x14ac:dyDescent="0.2">
      <c r="A7" s="125" t="s">
        <v>120</v>
      </c>
      <c r="B7" s="69" t="str">
        <f>"Kalenderjahr "&amp;U!$B$13</f>
        <v>Kalenderjahr 2017</v>
      </c>
      <c r="C7" s="69"/>
      <c r="D7" s="70"/>
    </row>
    <row r="8" spans="1:6" x14ac:dyDescent="0.2">
      <c r="A8" s="105"/>
      <c r="B8" s="105"/>
      <c r="C8" s="105"/>
      <c r="D8" s="105"/>
    </row>
    <row r="9" spans="1:6" ht="38.25" x14ac:dyDescent="0.2">
      <c r="A9" s="197" t="s">
        <v>466</v>
      </c>
      <c r="B9" s="198"/>
      <c r="C9" s="107" t="s">
        <v>8</v>
      </c>
      <c r="D9" s="130" t="s">
        <v>461</v>
      </c>
      <c r="E9" s="130" t="s">
        <v>462</v>
      </c>
    </row>
    <row r="10" spans="1:6" x14ac:dyDescent="0.2">
      <c r="A10" s="214" t="s">
        <v>373</v>
      </c>
      <c r="B10" s="108" t="s">
        <v>360</v>
      </c>
      <c r="C10" s="109" t="s">
        <v>7</v>
      </c>
      <c r="D10" s="110"/>
      <c r="E10" s="110"/>
      <c r="F10" s="27"/>
    </row>
    <row r="11" spans="1:6" x14ac:dyDescent="0.2">
      <c r="A11" s="215"/>
      <c r="B11" s="111" t="s">
        <v>361</v>
      </c>
      <c r="C11" s="112" t="s">
        <v>7</v>
      </c>
      <c r="D11" s="113"/>
      <c r="E11" s="113"/>
      <c r="F11" s="27"/>
    </row>
    <row r="12" spans="1:6" x14ac:dyDescent="0.2">
      <c r="A12" s="215"/>
      <c r="B12" s="111" t="s">
        <v>362</v>
      </c>
      <c r="C12" s="112" t="s">
        <v>7</v>
      </c>
      <c r="D12" s="113"/>
      <c r="E12" s="113"/>
      <c r="F12" s="27"/>
    </row>
    <row r="13" spans="1:6" x14ac:dyDescent="0.2">
      <c r="A13" s="215"/>
      <c r="B13" s="111" t="s">
        <v>363</v>
      </c>
      <c r="C13" s="112" t="s">
        <v>7</v>
      </c>
      <c r="D13" s="113"/>
      <c r="E13" s="113"/>
      <c r="F13" s="27"/>
    </row>
    <row r="14" spans="1:6" x14ac:dyDescent="0.2">
      <c r="A14" s="215"/>
      <c r="B14" s="129" t="s">
        <v>364</v>
      </c>
      <c r="C14" s="114" t="s">
        <v>7</v>
      </c>
      <c r="D14" s="115"/>
      <c r="E14" s="115"/>
      <c r="F14" s="27"/>
    </row>
    <row r="15" spans="1:6" x14ac:dyDescent="0.2">
      <c r="A15" s="216"/>
      <c r="B15" s="127" t="s">
        <v>468</v>
      </c>
      <c r="C15" s="128" t="s">
        <v>7</v>
      </c>
      <c r="D15" s="126"/>
      <c r="E15" s="126"/>
      <c r="F15" s="27"/>
    </row>
    <row r="16" spans="1:6" x14ac:dyDescent="0.2">
      <c r="A16" s="214" t="s">
        <v>457</v>
      </c>
      <c r="B16" s="108" t="s">
        <v>365</v>
      </c>
      <c r="C16" s="109" t="s">
        <v>7</v>
      </c>
      <c r="D16" s="110"/>
      <c r="E16" s="110"/>
      <c r="F16" s="27"/>
    </row>
    <row r="17" spans="1:6" x14ac:dyDescent="0.2">
      <c r="A17" s="215"/>
      <c r="B17" s="111" t="s">
        <v>366</v>
      </c>
      <c r="C17" s="112" t="s">
        <v>7</v>
      </c>
      <c r="D17" s="113"/>
      <c r="E17" s="113"/>
      <c r="F17" s="27"/>
    </row>
    <row r="18" spans="1:6" x14ac:dyDescent="0.2">
      <c r="A18" s="215"/>
      <c r="B18" s="111" t="s">
        <v>367</v>
      </c>
      <c r="C18" s="112" t="s">
        <v>7</v>
      </c>
      <c r="D18" s="113"/>
      <c r="E18" s="113"/>
      <c r="F18" s="27"/>
    </row>
    <row r="19" spans="1:6" x14ac:dyDescent="0.2">
      <c r="A19" s="215"/>
      <c r="B19" s="111" t="s">
        <v>368</v>
      </c>
      <c r="C19" s="112" t="s">
        <v>7</v>
      </c>
      <c r="D19" s="113"/>
      <c r="E19" s="113"/>
      <c r="F19" s="27"/>
    </row>
    <row r="20" spans="1:6" x14ac:dyDescent="0.2">
      <c r="A20" s="215"/>
      <c r="B20" s="111" t="s">
        <v>369</v>
      </c>
      <c r="C20" s="112" t="s">
        <v>7</v>
      </c>
      <c r="D20" s="113"/>
      <c r="E20" s="113"/>
      <c r="F20" s="27"/>
    </row>
    <row r="21" spans="1:6" x14ac:dyDescent="0.2">
      <c r="A21" s="215"/>
      <c r="B21" s="111" t="s">
        <v>370</v>
      </c>
      <c r="C21" s="112" t="s">
        <v>7</v>
      </c>
      <c r="D21" s="113"/>
      <c r="E21" s="113"/>
      <c r="F21" s="27"/>
    </row>
    <row r="22" spans="1:6" x14ac:dyDescent="0.2">
      <c r="A22" s="215"/>
      <c r="B22" s="111" t="s">
        <v>371</v>
      </c>
      <c r="C22" s="112" t="s">
        <v>7</v>
      </c>
      <c r="D22" s="113"/>
      <c r="E22" s="113"/>
      <c r="F22" s="27"/>
    </row>
    <row r="23" spans="1:6" x14ac:dyDescent="0.2">
      <c r="A23" s="215"/>
      <c r="B23" s="129" t="s">
        <v>372</v>
      </c>
      <c r="C23" s="114" t="s">
        <v>7</v>
      </c>
      <c r="D23" s="115"/>
      <c r="E23" s="115"/>
      <c r="F23" s="27"/>
    </row>
    <row r="24" spans="1:6" x14ac:dyDescent="0.2">
      <c r="A24" s="216"/>
      <c r="B24" s="127" t="s">
        <v>469</v>
      </c>
      <c r="C24" s="128" t="s">
        <v>7</v>
      </c>
      <c r="D24" s="126"/>
      <c r="E24" s="126"/>
      <c r="F24" s="27"/>
    </row>
    <row r="25" spans="1:6" x14ac:dyDescent="0.2">
      <c r="C25" s="105"/>
      <c r="D25" s="105"/>
    </row>
    <row r="26" spans="1:6" ht="12.75" customHeight="1" x14ac:dyDescent="0.2">
      <c r="A26" s="217" t="s">
        <v>470</v>
      </c>
      <c r="B26" s="217"/>
    </row>
    <row r="27" spans="1:6" x14ac:dyDescent="0.2">
      <c r="A27" s="217"/>
      <c r="B27" s="217"/>
    </row>
    <row r="28" spans="1:6" x14ac:dyDescent="0.2">
      <c r="A28" s="217"/>
      <c r="B28" s="217"/>
    </row>
    <row r="29" spans="1:6" x14ac:dyDescent="0.2">
      <c r="A29" s="217"/>
      <c r="B29" s="217"/>
    </row>
    <row r="31" spans="1:6" ht="12.75" customHeight="1" x14ac:dyDescent="0.2">
      <c r="A31" s="205" t="s">
        <v>475</v>
      </c>
      <c r="B31" s="206"/>
      <c r="C31" s="207"/>
      <c r="D31" s="199"/>
      <c r="E31" s="200"/>
    </row>
    <row r="32" spans="1:6" x14ac:dyDescent="0.2">
      <c r="A32" s="208"/>
      <c r="B32" s="209"/>
      <c r="C32" s="210"/>
      <c r="D32" s="201"/>
      <c r="E32" s="202"/>
    </row>
    <row r="33" spans="1:5" x14ac:dyDescent="0.2">
      <c r="A33" s="208"/>
      <c r="B33" s="209"/>
      <c r="C33" s="210"/>
      <c r="D33" s="201"/>
      <c r="E33" s="202"/>
    </row>
    <row r="34" spans="1:5" x14ac:dyDescent="0.2">
      <c r="A34" s="208"/>
      <c r="B34" s="209"/>
      <c r="C34" s="210"/>
      <c r="D34" s="201"/>
      <c r="E34" s="202"/>
    </row>
    <row r="35" spans="1:5" x14ac:dyDescent="0.2">
      <c r="A35" s="208"/>
      <c r="B35" s="209"/>
      <c r="C35" s="210"/>
      <c r="D35" s="201"/>
      <c r="E35" s="202"/>
    </row>
    <row r="36" spans="1:5" x14ac:dyDescent="0.2">
      <c r="A36" s="211"/>
      <c r="B36" s="212"/>
      <c r="C36" s="213"/>
      <c r="D36" s="203"/>
      <c r="E36" s="204"/>
    </row>
  </sheetData>
  <sheetProtection algorithmName="SHA-512" hashValue="qHHmrLDoSYVgTrBpXWTh7Hx2BAivOWfmm89Tas1sXatJa1xQso4C3O14e2rxNKbwfip+YwH5Fpr3Jaf+efnIIQ==" saltValue="7qR/mRI7PAddfv1LJp4drw==" spinCount="100000" sheet="1" formatCells="0" formatColumns="0" formatRows="0"/>
  <mergeCells count="6">
    <mergeCell ref="A9:B9"/>
    <mergeCell ref="D31:E36"/>
    <mergeCell ref="A31:C36"/>
    <mergeCell ref="A10:A15"/>
    <mergeCell ref="A16:A24"/>
    <mergeCell ref="A26:B29"/>
  </mergeCells>
  <conditionalFormatting sqref="D15:E15">
    <cfRule type="expression" dxfId="40" priority="8">
      <formula>AND(SUM(D$10:D$14)&gt;0,D$15="")</formula>
    </cfRule>
  </conditionalFormatting>
  <conditionalFormatting sqref="D10:D14">
    <cfRule type="expression" dxfId="39" priority="7">
      <formula>AND(SUM(D$10:D$14)=0,D$15&gt;0)</formula>
    </cfRule>
  </conditionalFormatting>
  <conditionalFormatting sqref="E10:E14">
    <cfRule type="expression" dxfId="38" priority="6">
      <formula>AND(SUM(E$10:E$14)=0,E$15&gt;0)</formula>
    </cfRule>
  </conditionalFormatting>
  <conditionalFormatting sqref="D24:E24">
    <cfRule type="expression" dxfId="37" priority="5">
      <formula>AND(SUM(D$16:D$23)&gt;0,D$24="")</formula>
    </cfRule>
  </conditionalFormatting>
  <conditionalFormatting sqref="E16:E23">
    <cfRule type="expression" dxfId="36" priority="4">
      <formula>AND(SUM(E$16:E$23)=0,E$24&gt;0)</formula>
    </cfRule>
  </conditionalFormatting>
  <conditionalFormatting sqref="D16:D23">
    <cfRule type="expression" dxfId="35" priority="3">
      <formula>AND(SUM(D$16:D$23)=0,D$24&gt;0)</formula>
    </cfRule>
  </conditionalFormatting>
  <conditionalFormatting sqref="D31:E36">
    <cfRule type="expression" dxfId="34" priority="2">
      <formula>$D$31=""</formula>
    </cfRule>
  </conditionalFormatting>
  <conditionalFormatting sqref="D10:E24">
    <cfRule type="expression" dxfId="33" priority="24">
      <formula>AND($D$31="Zustimmung nicht erteilt",SUM($D$10:$E$24)=0)</formula>
    </cfRule>
  </conditionalFormatting>
  <dataValidations count="2">
    <dataValidation type="decimal" allowBlank="1" showInputMessage="1" showErrorMessage="1" errorTitle="Fehler!" error="Nur positive Dezimalzahlen erlaubt!! Der eingegebene Preis überschreitet die festgelegten Grenzen, bitte überprüfen Sie nochmals Ihre Eingabe!" promptTitle="Nettopreise!!" prompt="Der anzugebende Preis soll den Durchschnittserlös pro kWh für das betreffende Jahr und die jeweilige Kundengruppe darstellen.Als Basis der Berechnungen sollen die jeweiligen kWh und Preise aus den gestellten Rechnungen herangezogen werden." sqref="D10:E24">
      <formula1>0</formula1>
      <formula2>50</formula2>
    </dataValidation>
    <dataValidation type="list" allowBlank="1" showInputMessage="1" showErrorMessage="1" sqref="D31:E36">
      <formula1>"Zustimmung erteilt, Zustimmung nicht erteilt"</formula1>
    </dataValidation>
  </dataValidations>
  <hyperlinks>
    <hyperlink ref="B7" r:id="rId1" display="datenerhebung@e-control.at"/>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O55"/>
  <sheetViews>
    <sheetView showGridLines="0" zoomScaleNormal="100" workbookViewId="0"/>
  </sheetViews>
  <sheetFormatPr baseColWidth="10" defaultColWidth="10.7109375" defaultRowHeight="12.75" x14ac:dyDescent="0.2"/>
  <cols>
    <col min="1" max="1" width="42.7109375" style="6" customWidth="1"/>
    <col min="2" max="2" width="45.7109375" style="6" customWidth="1"/>
    <col min="3" max="3" width="10.7109375" style="6" customWidth="1"/>
    <col min="4" max="5" width="20.7109375" style="6" customWidth="1"/>
    <col min="6" max="9" width="20.7109375" style="3" customWidth="1"/>
    <col min="10" max="11" width="10.7109375" style="26"/>
    <col min="12" max="16384" width="10.7109375" style="3"/>
  </cols>
  <sheetData>
    <row r="1" spans="1:15" s="4" customFormat="1" ht="39.950000000000003" customHeight="1" x14ac:dyDescent="0.2">
      <c r="A1" s="23"/>
      <c r="B1" s="15"/>
      <c r="C1" s="15"/>
      <c r="D1" s="15"/>
      <c r="E1" s="15"/>
      <c r="F1" s="15"/>
      <c r="G1" s="15"/>
      <c r="H1" s="15"/>
      <c r="J1" s="116"/>
      <c r="K1" s="116"/>
    </row>
    <row r="2" spans="1:15" s="4" customFormat="1" ht="12.75" customHeight="1" x14ac:dyDescent="0.2">
      <c r="A2" s="120" t="s">
        <v>448</v>
      </c>
      <c r="B2" s="15"/>
      <c r="C2" s="15"/>
      <c r="D2" s="15"/>
      <c r="E2" s="15"/>
      <c r="F2" s="15"/>
      <c r="G2" s="15"/>
      <c r="H2" s="15"/>
      <c r="J2" s="116"/>
      <c r="K2" s="116"/>
    </row>
    <row r="3" spans="1:15" s="4" customFormat="1" ht="12.75" customHeight="1" x14ac:dyDescent="0.2">
      <c r="A3" s="23"/>
      <c r="B3" s="15"/>
      <c r="C3" s="15"/>
      <c r="D3" s="15"/>
      <c r="E3" s="15"/>
      <c r="F3" s="15"/>
      <c r="G3" s="15"/>
      <c r="H3" s="15"/>
      <c r="J3" s="116"/>
      <c r="K3" s="116"/>
    </row>
    <row r="4" spans="1:15" ht="12.75" customHeight="1" x14ac:dyDescent="0.2">
      <c r="A4" s="1"/>
      <c r="C4" s="1"/>
      <c r="D4" s="1"/>
      <c r="E4" s="1"/>
      <c r="F4" s="15"/>
      <c r="G4" s="15"/>
      <c r="H4" s="15"/>
    </row>
    <row r="5" spans="1:15" ht="15" customHeight="1" x14ac:dyDescent="0.2">
      <c r="A5" s="122" t="str">
        <f>U!$A$11</f>
        <v>Erhebungen gemäß § 88 ElWOG 2010</v>
      </c>
      <c r="B5" s="62" t="s">
        <v>300</v>
      </c>
      <c r="C5" s="63"/>
      <c r="D5" s="63"/>
      <c r="E5" s="63"/>
      <c r="F5" s="63"/>
      <c r="G5" s="63"/>
      <c r="H5" s="63"/>
      <c r="I5" s="64"/>
      <c r="J5" s="131"/>
      <c r="K5" s="131"/>
      <c r="O5" s="37" t="s">
        <v>309</v>
      </c>
    </row>
    <row r="6" spans="1:15" ht="15.75" customHeight="1" x14ac:dyDescent="0.2">
      <c r="A6" s="124" t="str">
        <f>U!$A$12</f>
        <v>Stromlieferant</v>
      </c>
      <c r="B6" s="66" t="str">
        <f>IF(U!$B$14=0,"",U!$B$14)</f>
        <v/>
      </c>
      <c r="C6" s="66"/>
      <c r="D6" s="66"/>
      <c r="E6" s="66"/>
      <c r="F6" s="66"/>
      <c r="G6" s="66"/>
      <c r="H6" s="66"/>
      <c r="I6" s="67"/>
      <c r="J6" s="37"/>
      <c r="K6" s="37" t="s">
        <v>309</v>
      </c>
      <c r="O6" s="35" t="s">
        <v>310</v>
      </c>
    </row>
    <row r="7" spans="1:15" ht="15.75" customHeight="1" x14ac:dyDescent="0.2">
      <c r="A7" s="125" t="s">
        <v>120</v>
      </c>
      <c r="B7" s="69" t="str">
        <f>"Kalenderjahr "&amp;U!$B$13</f>
        <v>Kalenderjahr 2017</v>
      </c>
      <c r="C7" s="69"/>
      <c r="D7" s="69"/>
      <c r="E7" s="69"/>
      <c r="F7" s="69"/>
      <c r="G7" s="69"/>
      <c r="H7" s="69"/>
      <c r="I7" s="70"/>
      <c r="J7" s="132"/>
      <c r="K7" s="132"/>
      <c r="O7" s="36" t="s">
        <v>307</v>
      </c>
    </row>
    <row r="8" spans="1:15" ht="12.75" customHeight="1" x14ac:dyDescent="0.2">
      <c r="A8" s="15"/>
      <c r="B8" s="15"/>
      <c r="C8" s="15"/>
      <c r="D8" s="15"/>
      <c r="E8" s="15"/>
      <c r="F8" s="15"/>
      <c r="G8" s="15"/>
      <c r="H8" s="15"/>
    </row>
    <row r="9" spans="1:15" ht="39" customHeight="1" x14ac:dyDescent="0.2">
      <c r="A9" s="71" t="str">
        <f>"Wechsel, Neu/Abmeldungen, ZP, Endverbraucher (Kunden) "&amp; U!$B$13&amp;" (1)"</f>
        <v>Wechsel, Neu/Abmeldungen, ZP, Endverbraucher (Kunden) 2017 (1)</v>
      </c>
      <c r="B9" s="72"/>
      <c r="C9" s="73" t="s">
        <v>8</v>
      </c>
      <c r="D9" s="119" t="s">
        <v>128</v>
      </c>
      <c r="E9" s="81" t="s">
        <v>376</v>
      </c>
      <c r="F9" s="82" t="s">
        <v>129</v>
      </c>
      <c r="G9" s="83" t="s">
        <v>377</v>
      </c>
      <c r="H9" s="83" t="s">
        <v>473</v>
      </c>
      <c r="I9" s="83" t="s">
        <v>474</v>
      </c>
    </row>
    <row r="10" spans="1:15" ht="12.75" customHeight="1" x14ac:dyDescent="0.2">
      <c r="A10" s="220" t="s">
        <v>373</v>
      </c>
      <c r="B10" s="74" t="s">
        <v>360</v>
      </c>
      <c r="C10" s="75" t="s">
        <v>9</v>
      </c>
      <c r="D10" s="95"/>
      <c r="E10" s="95"/>
      <c r="F10" s="95"/>
      <c r="G10" s="95"/>
      <c r="H10" s="95"/>
      <c r="I10" s="95"/>
    </row>
    <row r="11" spans="1:15" ht="12.75" customHeight="1" x14ac:dyDescent="0.2">
      <c r="A11" s="220"/>
      <c r="B11" s="76" t="s">
        <v>361</v>
      </c>
      <c r="C11" s="77" t="s">
        <v>9</v>
      </c>
      <c r="D11" s="95"/>
      <c r="E11" s="95"/>
      <c r="F11" s="95"/>
      <c r="G11" s="95"/>
      <c r="H11" s="95"/>
      <c r="I11" s="95"/>
    </row>
    <row r="12" spans="1:15" ht="12.75" customHeight="1" x14ac:dyDescent="0.2">
      <c r="A12" s="220"/>
      <c r="B12" s="76" t="s">
        <v>362</v>
      </c>
      <c r="C12" s="77" t="s">
        <v>9</v>
      </c>
      <c r="D12" s="95"/>
      <c r="E12" s="95"/>
      <c r="F12" s="95"/>
      <c r="G12" s="95"/>
      <c r="H12" s="95"/>
      <c r="I12" s="95"/>
    </row>
    <row r="13" spans="1:15" ht="12.75" customHeight="1" x14ac:dyDescent="0.2">
      <c r="A13" s="220"/>
      <c r="B13" s="76" t="s">
        <v>363</v>
      </c>
      <c r="C13" s="77" t="s">
        <v>9</v>
      </c>
      <c r="D13" s="95"/>
      <c r="E13" s="95"/>
      <c r="F13" s="95"/>
      <c r="G13" s="95"/>
      <c r="H13" s="95"/>
      <c r="I13" s="95"/>
    </row>
    <row r="14" spans="1:15" ht="12.75" customHeight="1" x14ac:dyDescent="0.2">
      <c r="A14" s="220"/>
      <c r="B14" s="78" t="s">
        <v>364</v>
      </c>
      <c r="C14" s="133" t="s">
        <v>9</v>
      </c>
      <c r="D14" s="95"/>
      <c r="E14" s="95"/>
      <c r="F14" s="95"/>
      <c r="G14" s="95"/>
      <c r="H14" s="95"/>
      <c r="I14" s="95"/>
    </row>
    <row r="15" spans="1:15" ht="12.75" customHeight="1" x14ac:dyDescent="0.2">
      <c r="A15" s="220"/>
      <c r="B15" s="135" t="s">
        <v>375</v>
      </c>
      <c r="C15" s="134" t="s">
        <v>9</v>
      </c>
      <c r="D15" s="38" t="str">
        <f>IF(SUM(D10:D14)&gt;0,SUM(D10:D14),"")</f>
        <v/>
      </c>
      <c r="E15" s="52" t="str">
        <f t="shared" ref="E15:I15" si="0">IF(SUM(E10:E14)&gt;0,SUM(E10:E14),"")</f>
        <v/>
      </c>
      <c r="F15" s="38" t="str">
        <f t="shared" si="0"/>
        <v/>
      </c>
      <c r="G15" s="52" t="str">
        <f t="shared" si="0"/>
        <v/>
      </c>
      <c r="H15" s="39" t="str">
        <f t="shared" si="0"/>
        <v/>
      </c>
      <c r="I15" s="39" t="str">
        <f t="shared" si="0"/>
        <v/>
      </c>
    </row>
    <row r="16" spans="1:15" ht="12.75" customHeight="1" x14ac:dyDescent="0.2">
      <c r="A16" s="221" t="s">
        <v>457</v>
      </c>
      <c r="B16" s="74" t="s">
        <v>365</v>
      </c>
      <c r="C16" s="75" t="s">
        <v>9</v>
      </c>
      <c r="D16" s="96"/>
      <c r="E16" s="95"/>
      <c r="F16" s="96"/>
      <c r="G16" s="95"/>
      <c r="H16" s="96"/>
      <c r="I16" s="96"/>
    </row>
    <row r="17" spans="1:14" ht="12.75" customHeight="1" x14ac:dyDescent="0.2">
      <c r="A17" s="220"/>
      <c r="B17" s="76" t="s">
        <v>366</v>
      </c>
      <c r="C17" s="77" t="s">
        <v>9</v>
      </c>
      <c r="D17" s="96"/>
      <c r="E17" s="95"/>
      <c r="F17" s="96"/>
      <c r="G17" s="95"/>
      <c r="H17" s="96"/>
      <c r="I17" s="96"/>
    </row>
    <row r="18" spans="1:14" ht="12.75" customHeight="1" x14ac:dyDescent="0.2">
      <c r="A18" s="220"/>
      <c r="B18" s="76" t="s">
        <v>367</v>
      </c>
      <c r="C18" s="77" t="s">
        <v>9</v>
      </c>
      <c r="D18" s="96"/>
      <c r="E18" s="95"/>
      <c r="F18" s="96"/>
      <c r="G18" s="95"/>
      <c r="H18" s="96"/>
      <c r="I18" s="96"/>
    </row>
    <row r="19" spans="1:14" ht="12.75" customHeight="1" x14ac:dyDescent="0.2">
      <c r="A19" s="220"/>
      <c r="B19" s="76" t="s">
        <v>368</v>
      </c>
      <c r="C19" s="77" t="s">
        <v>9</v>
      </c>
      <c r="D19" s="96"/>
      <c r="E19" s="95"/>
      <c r="F19" s="96"/>
      <c r="G19" s="95"/>
      <c r="H19" s="96"/>
      <c r="I19" s="96"/>
    </row>
    <row r="20" spans="1:14" ht="12.75" customHeight="1" x14ac:dyDescent="0.2">
      <c r="A20" s="220"/>
      <c r="B20" s="76" t="s">
        <v>369</v>
      </c>
      <c r="C20" s="77" t="s">
        <v>9</v>
      </c>
      <c r="D20" s="96"/>
      <c r="E20" s="95"/>
      <c r="F20" s="96"/>
      <c r="G20" s="95"/>
      <c r="H20" s="96"/>
      <c r="I20" s="96"/>
    </row>
    <row r="21" spans="1:14" ht="12.75" customHeight="1" x14ac:dyDescent="0.2">
      <c r="A21" s="220"/>
      <c r="B21" s="78" t="s">
        <v>370</v>
      </c>
      <c r="C21" s="77" t="s">
        <v>9</v>
      </c>
      <c r="D21" s="96"/>
      <c r="E21" s="95"/>
      <c r="F21" s="96"/>
      <c r="G21" s="95"/>
      <c r="H21" s="96"/>
      <c r="I21" s="96"/>
    </row>
    <row r="22" spans="1:14" ht="12.75" customHeight="1" x14ac:dyDescent="0.2">
      <c r="A22" s="220"/>
      <c r="B22" s="78" t="s">
        <v>371</v>
      </c>
      <c r="C22" s="77" t="s">
        <v>9</v>
      </c>
      <c r="D22" s="96"/>
      <c r="E22" s="95"/>
      <c r="F22" s="96"/>
      <c r="G22" s="95"/>
      <c r="H22" s="96"/>
      <c r="I22" s="96"/>
    </row>
    <row r="23" spans="1:14" ht="12.75" customHeight="1" x14ac:dyDescent="0.2">
      <c r="A23" s="220"/>
      <c r="B23" s="76" t="s">
        <v>372</v>
      </c>
      <c r="C23" s="77" t="s">
        <v>9</v>
      </c>
      <c r="D23" s="96"/>
      <c r="E23" s="95"/>
      <c r="F23" s="96"/>
      <c r="G23" s="95"/>
      <c r="H23" s="96"/>
      <c r="I23" s="96"/>
    </row>
    <row r="24" spans="1:14" ht="12.75" customHeight="1" x14ac:dyDescent="0.2">
      <c r="A24" s="222"/>
      <c r="B24" s="140" t="s">
        <v>471</v>
      </c>
      <c r="C24" s="134" t="s">
        <v>9</v>
      </c>
      <c r="D24" s="38" t="str">
        <f>IF(SUM(D16:D23)&gt;0,SUM(D16:D23),"")</f>
        <v/>
      </c>
      <c r="E24" s="52" t="str">
        <f t="shared" ref="E24:I24" si="1">IF(SUM(E16:E23)&gt;0,SUM(E16:E23),"")</f>
        <v/>
      </c>
      <c r="F24" s="38" t="str">
        <f t="shared" si="1"/>
        <v/>
      </c>
      <c r="G24" s="52" t="str">
        <f t="shared" si="1"/>
        <v/>
      </c>
      <c r="H24" s="39" t="str">
        <f t="shared" si="1"/>
        <v/>
      </c>
      <c r="I24" s="39" t="str">
        <f t="shared" si="1"/>
        <v/>
      </c>
      <c r="N24" s="29"/>
    </row>
    <row r="25" spans="1:14" x14ac:dyDescent="0.2">
      <c r="A25" s="138" t="s">
        <v>115</v>
      </c>
      <c r="B25" s="137"/>
      <c r="C25" s="136" t="s">
        <v>9</v>
      </c>
      <c r="D25" s="38" t="str">
        <f>IF(SUM(D15,D24)&gt;0,SUM(D15,D24),"")</f>
        <v/>
      </c>
      <c r="E25" s="52" t="str">
        <f t="shared" ref="E25:I25" si="2">IF(SUM(E15,E24)&gt;0,SUM(E15,E24),"")</f>
        <v/>
      </c>
      <c r="F25" s="38" t="str">
        <f t="shared" si="2"/>
        <v/>
      </c>
      <c r="G25" s="52" t="str">
        <f t="shared" si="2"/>
        <v/>
      </c>
      <c r="H25" s="39" t="str">
        <f t="shared" si="2"/>
        <v/>
      </c>
      <c r="I25" s="39" t="str">
        <f t="shared" si="2"/>
        <v/>
      </c>
    </row>
    <row r="26" spans="1:14" ht="12.75" customHeight="1" x14ac:dyDescent="0.2">
      <c r="A26" s="223" t="s">
        <v>301</v>
      </c>
      <c r="B26" s="224"/>
      <c r="C26" s="79" t="s">
        <v>9</v>
      </c>
      <c r="D26" s="99"/>
      <c r="E26" s="99"/>
      <c r="F26" s="99"/>
      <c r="G26" s="99"/>
      <c r="H26" s="47"/>
      <c r="I26" s="170" t="str">
        <f>IF(H26="","Falls keine Zählpunkte in Grundversorgung, bitte 0 eintragen!")</f>
        <v>Falls keine Zählpunkte in Grundversorgung, bitte 0 eintragen!</v>
      </c>
    </row>
    <row r="27" spans="1:14" ht="12.75" customHeight="1" x14ac:dyDescent="0.2">
      <c r="H27" s="19"/>
    </row>
    <row r="28" spans="1:14" ht="32.25" customHeight="1" x14ac:dyDescent="0.2">
      <c r="D28" s="225" t="s">
        <v>380</v>
      </c>
      <c r="E28" s="226"/>
      <c r="F28" s="226"/>
      <c r="G28" s="227"/>
      <c r="H28" s="82" t="s">
        <v>141</v>
      </c>
      <c r="I28" s="142" t="s">
        <v>311</v>
      </c>
    </row>
    <row r="29" spans="1:14" ht="25.5" x14ac:dyDescent="0.2">
      <c r="A29" s="71" t="str">
        <f>"Mengen "&amp;U!$B$13</f>
        <v>Mengen 2017</v>
      </c>
      <c r="B29" s="72"/>
      <c r="C29" s="73" t="s">
        <v>8</v>
      </c>
      <c r="D29" s="80" t="s">
        <v>128</v>
      </c>
      <c r="E29" s="81" t="s">
        <v>376</v>
      </c>
      <c r="F29" s="82" t="s">
        <v>129</v>
      </c>
      <c r="G29" s="83" t="s">
        <v>377</v>
      </c>
      <c r="H29" s="82" t="s">
        <v>115</v>
      </c>
      <c r="I29" s="142" t="s">
        <v>312</v>
      </c>
    </row>
    <row r="30" spans="1:14" ht="12.75" customHeight="1" x14ac:dyDescent="0.2">
      <c r="A30" s="220" t="s">
        <v>373</v>
      </c>
      <c r="B30" s="74" t="s">
        <v>360</v>
      </c>
      <c r="C30" s="75" t="s">
        <v>10</v>
      </c>
      <c r="D30" s="97"/>
      <c r="E30" s="97"/>
      <c r="F30" s="98"/>
      <c r="G30" s="98"/>
      <c r="H30" s="98"/>
      <c r="I30" s="143" t="str">
        <f>IFERROR(IF(I10=0,"",H30/I10),"")</f>
        <v/>
      </c>
      <c r="L30" s="26"/>
    </row>
    <row r="31" spans="1:14" ht="12.75" customHeight="1" x14ac:dyDescent="0.2">
      <c r="A31" s="220"/>
      <c r="B31" s="76" t="s">
        <v>361</v>
      </c>
      <c r="C31" s="77" t="s">
        <v>10</v>
      </c>
      <c r="D31" s="97"/>
      <c r="E31" s="97"/>
      <c r="F31" s="97"/>
      <c r="G31" s="97"/>
      <c r="H31" s="97"/>
      <c r="I31" s="144" t="str">
        <f>IFERROR(IF(I11=0,"",H31/I11),"")</f>
        <v/>
      </c>
    </row>
    <row r="32" spans="1:14" ht="12.75" customHeight="1" x14ac:dyDescent="0.2">
      <c r="A32" s="220"/>
      <c r="B32" s="76" t="s">
        <v>362</v>
      </c>
      <c r="C32" s="77" t="s">
        <v>10</v>
      </c>
      <c r="D32" s="97"/>
      <c r="E32" s="97"/>
      <c r="F32" s="97"/>
      <c r="G32" s="97"/>
      <c r="H32" s="97"/>
      <c r="I32" s="144" t="str">
        <f t="shared" ref="I32:I34" si="3">IFERROR(IF(I12=0,"",H32/I12),"")</f>
        <v/>
      </c>
    </row>
    <row r="33" spans="1:9" ht="12.75" customHeight="1" x14ac:dyDescent="0.2">
      <c r="A33" s="220"/>
      <c r="B33" s="76" t="s">
        <v>363</v>
      </c>
      <c r="C33" s="77" t="s">
        <v>10</v>
      </c>
      <c r="D33" s="97"/>
      <c r="E33" s="97"/>
      <c r="F33" s="97"/>
      <c r="G33" s="97"/>
      <c r="H33" s="97"/>
      <c r="I33" s="144" t="str">
        <f t="shared" si="3"/>
        <v/>
      </c>
    </row>
    <row r="34" spans="1:9" ht="12.75" customHeight="1" x14ac:dyDescent="0.2">
      <c r="A34" s="220"/>
      <c r="B34" s="78" t="s">
        <v>364</v>
      </c>
      <c r="C34" s="77" t="s">
        <v>10</v>
      </c>
      <c r="D34" s="97"/>
      <c r="E34" s="97"/>
      <c r="F34" s="97"/>
      <c r="G34" s="97"/>
      <c r="H34" s="97"/>
      <c r="I34" s="145" t="str">
        <f t="shared" si="3"/>
        <v/>
      </c>
    </row>
    <row r="35" spans="1:9" ht="12.75" customHeight="1" x14ac:dyDescent="0.2">
      <c r="A35" s="220"/>
      <c r="B35" s="135" t="s">
        <v>375</v>
      </c>
      <c r="C35" s="139" t="s">
        <v>10</v>
      </c>
      <c r="D35" s="141" t="str">
        <f>IF(SUM(D30:D34)&gt;0,SUM(D30:D34),"")</f>
        <v/>
      </c>
      <c r="E35" s="141" t="str">
        <f t="shared" ref="E35:H35" si="4">IF(SUM(E30:E34)&gt;0,SUM(E30:E34),"")</f>
        <v/>
      </c>
      <c r="F35" s="141" t="str">
        <f t="shared" si="4"/>
        <v/>
      </c>
      <c r="G35" s="141" t="str">
        <f t="shared" si="4"/>
        <v/>
      </c>
      <c r="H35" s="141" t="str">
        <f t="shared" si="4"/>
        <v/>
      </c>
      <c r="I35" s="40" t="str">
        <f>IFERROR(IF(I15=0,"",H35/I15),"")</f>
        <v/>
      </c>
    </row>
    <row r="36" spans="1:9" ht="12.75" customHeight="1" x14ac:dyDescent="0.2">
      <c r="A36" s="221" t="s">
        <v>457</v>
      </c>
      <c r="B36" s="74" t="s">
        <v>365</v>
      </c>
      <c r="C36" s="75" t="s">
        <v>10</v>
      </c>
      <c r="D36" s="98"/>
      <c r="E36" s="98"/>
      <c r="F36" s="98"/>
      <c r="G36" s="98"/>
      <c r="H36" s="98"/>
      <c r="I36" s="143" t="str">
        <f t="shared" ref="I36:I45" si="5">IFERROR(IF(I16=0,"",H36/I16),"")</f>
        <v/>
      </c>
    </row>
    <row r="37" spans="1:9" ht="12.75" customHeight="1" x14ac:dyDescent="0.2">
      <c r="A37" s="220"/>
      <c r="B37" s="76" t="s">
        <v>366</v>
      </c>
      <c r="C37" s="77" t="s">
        <v>10</v>
      </c>
      <c r="D37" s="97"/>
      <c r="E37" s="97"/>
      <c r="F37" s="97"/>
      <c r="G37" s="97"/>
      <c r="H37" s="97"/>
      <c r="I37" s="144" t="str">
        <f t="shared" si="5"/>
        <v/>
      </c>
    </row>
    <row r="38" spans="1:9" ht="12.75" customHeight="1" x14ac:dyDescent="0.2">
      <c r="A38" s="220"/>
      <c r="B38" s="76" t="s">
        <v>367</v>
      </c>
      <c r="C38" s="77" t="s">
        <v>10</v>
      </c>
      <c r="D38" s="97"/>
      <c r="E38" s="97"/>
      <c r="F38" s="97"/>
      <c r="G38" s="97"/>
      <c r="H38" s="97"/>
      <c r="I38" s="144" t="str">
        <f t="shared" si="5"/>
        <v/>
      </c>
    </row>
    <row r="39" spans="1:9" ht="12.75" customHeight="1" x14ac:dyDescent="0.2">
      <c r="A39" s="220"/>
      <c r="B39" s="76" t="s">
        <v>368</v>
      </c>
      <c r="C39" s="77" t="s">
        <v>10</v>
      </c>
      <c r="D39" s="97"/>
      <c r="E39" s="97"/>
      <c r="F39" s="97"/>
      <c r="G39" s="97"/>
      <c r="H39" s="97"/>
      <c r="I39" s="144" t="str">
        <f t="shared" si="5"/>
        <v/>
      </c>
    </row>
    <row r="40" spans="1:9" ht="12.75" customHeight="1" x14ac:dyDescent="0.2">
      <c r="A40" s="220"/>
      <c r="B40" s="76" t="s">
        <v>369</v>
      </c>
      <c r="C40" s="77" t="s">
        <v>10</v>
      </c>
      <c r="D40" s="97"/>
      <c r="E40" s="97"/>
      <c r="F40" s="97"/>
      <c r="G40" s="97"/>
      <c r="H40" s="97"/>
      <c r="I40" s="144" t="str">
        <f t="shared" si="5"/>
        <v/>
      </c>
    </row>
    <row r="41" spans="1:9" ht="12.75" customHeight="1" x14ac:dyDescent="0.2">
      <c r="A41" s="220"/>
      <c r="B41" s="78" t="s">
        <v>370</v>
      </c>
      <c r="C41" s="77" t="s">
        <v>10</v>
      </c>
      <c r="D41" s="97"/>
      <c r="E41" s="97"/>
      <c r="F41" s="97"/>
      <c r="G41" s="97"/>
      <c r="H41" s="97"/>
      <c r="I41" s="144" t="str">
        <f t="shared" si="5"/>
        <v/>
      </c>
    </row>
    <row r="42" spans="1:9" ht="12.75" customHeight="1" x14ac:dyDescent="0.2">
      <c r="A42" s="220"/>
      <c r="B42" s="78" t="s">
        <v>371</v>
      </c>
      <c r="C42" s="77" t="s">
        <v>10</v>
      </c>
      <c r="D42" s="97"/>
      <c r="E42" s="97"/>
      <c r="F42" s="97"/>
      <c r="G42" s="97"/>
      <c r="H42" s="97"/>
      <c r="I42" s="144" t="str">
        <f t="shared" si="5"/>
        <v/>
      </c>
    </row>
    <row r="43" spans="1:9" ht="12.75" customHeight="1" x14ac:dyDescent="0.2">
      <c r="A43" s="220"/>
      <c r="B43" s="76" t="s">
        <v>372</v>
      </c>
      <c r="C43" s="77" t="s">
        <v>10</v>
      </c>
      <c r="D43" s="97"/>
      <c r="E43" s="97"/>
      <c r="F43" s="97"/>
      <c r="G43" s="97"/>
      <c r="H43" s="97"/>
      <c r="I43" s="145" t="str">
        <f t="shared" si="5"/>
        <v/>
      </c>
    </row>
    <row r="44" spans="1:9" ht="12.75" customHeight="1" x14ac:dyDescent="0.2">
      <c r="A44" s="222"/>
      <c r="B44" s="140" t="s">
        <v>471</v>
      </c>
      <c r="C44" s="139" t="s">
        <v>10</v>
      </c>
      <c r="D44" s="141" t="str">
        <f>IF(SUM(D36:D43)&gt;0,SUM(D36:D43),"")</f>
        <v/>
      </c>
      <c r="E44" s="141" t="str">
        <f t="shared" ref="E44:H44" si="6">IF(SUM(E36:E43)&gt;0,SUM(E36:E43),"")</f>
        <v/>
      </c>
      <c r="F44" s="141" t="str">
        <f t="shared" si="6"/>
        <v/>
      </c>
      <c r="G44" s="141" t="str">
        <f t="shared" si="6"/>
        <v/>
      </c>
      <c r="H44" s="141" t="str">
        <f t="shared" si="6"/>
        <v/>
      </c>
      <c r="I44" s="40" t="str">
        <f t="shared" si="5"/>
        <v/>
      </c>
    </row>
    <row r="45" spans="1:9" x14ac:dyDescent="0.2">
      <c r="A45" s="173" t="s">
        <v>115</v>
      </c>
      <c r="B45" s="141"/>
      <c r="C45" s="174" t="s">
        <v>10</v>
      </c>
      <c r="D45" s="141" t="str">
        <f>IF(SUM(D44,D35)&gt;0,SUM(D44,D35),"")</f>
        <v/>
      </c>
      <c r="E45" s="141" t="str">
        <f t="shared" ref="E45:H45" si="7">IF(SUM(E44,E35)&gt;0,SUM(E44,E35),"")</f>
        <v/>
      </c>
      <c r="F45" s="141" t="str">
        <f t="shared" si="7"/>
        <v/>
      </c>
      <c r="G45" s="141" t="str">
        <f t="shared" si="7"/>
        <v/>
      </c>
      <c r="H45" s="141" t="str">
        <f t="shared" si="7"/>
        <v/>
      </c>
      <c r="I45" s="40" t="str">
        <f t="shared" si="5"/>
        <v/>
      </c>
    </row>
    <row r="47" spans="1:9" x14ac:dyDescent="0.2">
      <c r="A47" s="30" t="s">
        <v>118</v>
      </c>
    </row>
    <row r="48" spans="1:9" x14ac:dyDescent="0.2">
      <c r="A48" s="31" t="s">
        <v>381</v>
      </c>
    </row>
    <row r="49" spans="1:6" x14ac:dyDescent="0.2">
      <c r="A49" s="218" t="s">
        <v>379</v>
      </c>
      <c r="B49" s="219"/>
      <c r="C49" s="219"/>
      <c r="D49" s="219"/>
      <c r="E49" s="219"/>
      <c r="F49" s="219"/>
    </row>
    <row r="50" spans="1:6" x14ac:dyDescent="0.2">
      <c r="A50" s="218"/>
      <c r="B50" s="219"/>
      <c r="C50" s="219"/>
      <c r="D50" s="219"/>
      <c r="E50" s="219"/>
      <c r="F50" s="219"/>
    </row>
    <row r="51" spans="1:6" x14ac:dyDescent="0.2">
      <c r="A51" s="218"/>
      <c r="B51" s="219"/>
      <c r="C51" s="219"/>
      <c r="D51" s="219"/>
      <c r="E51" s="219"/>
      <c r="F51" s="219"/>
    </row>
    <row r="52" spans="1:6" x14ac:dyDescent="0.2">
      <c r="A52" s="218"/>
      <c r="B52" s="219"/>
      <c r="C52" s="219"/>
      <c r="D52" s="219"/>
      <c r="E52" s="219"/>
      <c r="F52" s="219"/>
    </row>
    <row r="53" spans="1:6" x14ac:dyDescent="0.2">
      <c r="A53" s="218"/>
      <c r="B53" s="219"/>
      <c r="C53" s="219"/>
      <c r="D53" s="219"/>
      <c r="E53" s="219"/>
      <c r="F53" s="219"/>
    </row>
    <row r="54" spans="1:6" x14ac:dyDescent="0.2">
      <c r="A54" s="218"/>
      <c r="B54" s="219"/>
      <c r="C54" s="219"/>
      <c r="D54" s="219"/>
      <c r="E54" s="219"/>
      <c r="F54" s="219"/>
    </row>
    <row r="55" spans="1:6" x14ac:dyDescent="0.2">
      <c r="A55" s="219"/>
      <c r="B55" s="219"/>
      <c r="C55" s="219"/>
      <c r="D55" s="219"/>
      <c r="E55" s="219"/>
      <c r="F55" s="219"/>
    </row>
  </sheetData>
  <sheetProtection algorithmName="SHA-512" hashValue="iZEN0syCO9q1onMffpT/id1s53UGRNib53kbq11Dz5sn6ccggsq3ysc3GVIce4j8qKbKa74nXN6PQZnbt7bICw==" saltValue="dSdhuvxDuM6l0RSv2Uod8w==" spinCount="100000" sheet="1" formatCells="0" formatColumns="0" formatRows="0"/>
  <mergeCells count="7">
    <mergeCell ref="A49:F55"/>
    <mergeCell ref="A30:A35"/>
    <mergeCell ref="A36:A44"/>
    <mergeCell ref="A26:B26"/>
    <mergeCell ref="A10:A15"/>
    <mergeCell ref="A16:A24"/>
    <mergeCell ref="D28:G28"/>
  </mergeCells>
  <phoneticPr fontId="2" type="noConversion"/>
  <conditionalFormatting sqref="D16:G23 D10:G14">
    <cfRule type="expression" dxfId="32" priority="24">
      <formula>AND(D10&lt;1,D30&gt;0)</formula>
    </cfRule>
  </conditionalFormatting>
  <conditionalFormatting sqref="D36:H43 D30:H34">
    <cfRule type="expression" dxfId="31" priority="22">
      <formula>AND(D30&lt;1,D10&gt;0)</formula>
    </cfRule>
  </conditionalFormatting>
  <conditionalFormatting sqref="H16:H23 H10:H14">
    <cfRule type="expression" dxfId="30" priority="20">
      <formula>AND(H10&lt;1,I10&gt;0)</formula>
    </cfRule>
  </conditionalFormatting>
  <conditionalFormatting sqref="I10:I14 I16:I23">
    <cfRule type="expression" dxfId="29" priority="19">
      <formula>AND(I10&lt;1,H10&gt;0)</formula>
    </cfRule>
  </conditionalFormatting>
  <conditionalFormatting sqref="D10:D14 D16:D23 D30:D34 D36:D43 F10:F14 F16:F23 F30:F34 F36:F43">
    <cfRule type="expression" dxfId="28" priority="17">
      <formula>AND(D10&lt;1,E10&gt;0)</formula>
    </cfRule>
  </conditionalFormatting>
  <conditionalFormatting sqref="I30">
    <cfRule type="expression" dxfId="27" priority="16">
      <formula>AND(SUM(I30)&lt;&gt;0,I30&gt;=1)</formula>
    </cfRule>
  </conditionalFormatting>
  <conditionalFormatting sqref="I31">
    <cfRule type="expression" dxfId="26" priority="15">
      <formula>AND(SUM(I31)&lt;&gt;0,OR(I31&lt;1,I31&gt;=2.5))</formula>
    </cfRule>
  </conditionalFormatting>
  <conditionalFormatting sqref="I32">
    <cfRule type="expression" dxfId="25" priority="14">
      <formula>AND(SUM(I32)&lt;&gt;0,OR(I32&lt;2.5,I32&gt;=5))</formula>
    </cfRule>
  </conditionalFormatting>
  <conditionalFormatting sqref="I33">
    <cfRule type="expression" dxfId="24" priority="13">
      <formula>AND(SUM(I33)&lt;&gt;0,OR(I33&lt;5,I33&gt;=15))</formula>
    </cfRule>
  </conditionalFormatting>
  <conditionalFormatting sqref="I34">
    <cfRule type="expression" dxfId="23" priority="12">
      <formula>AND(SUM(I34)&lt;&gt;0,I34&lt;15)</formula>
    </cfRule>
  </conditionalFormatting>
  <conditionalFormatting sqref="I36">
    <cfRule type="expression" dxfId="22" priority="10">
      <formula>AND(SUM(I36)&lt;&gt;0,I36&gt;=20)</formula>
    </cfRule>
  </conditionalFormatting>
  <conditionalFormatting sqref="I37">
    <cfRule type="expression" dxfId="21" priority="9">
      <formula>AND(SUM(I37)&lt;&gt;0,OR(I37&lt;20,I37&gt;=500))</formula>
    </cfRule>
  </conditionalFormatting>
  <conditionalFormatting sqref="I38">
    <cfRule type="expression" dxfId="20" priority="8">
      <formula>AND(SUM(I38)&lt;&gt;0,OR(I38&lt;500,I38&gt;=2000))</formula>
    </cfRule>
  </conditionalFormatting>
  <conditionalFormatting sqref="I39">
    <cfRule type="expression" dxfId="19" priority="7">
      <formula>AND(SUM(I39)&lt;&gt;0,OR(I39&lt;2000,I39&gt;=4000))</formula>
    </cfRule>
  </conditionalFormatting>
  <conditionalFormatting sqref="I40">
    <cfRule type="expression" dxfId="18" priority="6">
      <formula>AND(SUM(I40)&lt;&gt;0,OR(I40&lt;4000,I40&gt;=20000))</formula>
    </cfRule>
  </conditionalFormatting>
  <conditionalFormatting sqref="I41">
    <cfRule type="expression" dxfId="17" priority="5">
      <formula>AND(SUM(I41)&lt;&gt;0,OR(I41&lt;20000,I41&gt;=70000))</formula>
    </cfRule>
  </conditionalFormatting>
  <conditionalFormatting sqref="I42">
    <cfRule type="expression" dxfId="16" priority="4">
      <formula>AND(SUM(I42)&lt;&gt;0,OR(I42&lt;70000,I42&gt;=150000))</formula>
    </cfRule>
  </conditionalFormatting>
  <conditionalFormatting sqref="I43">
    <cfRule type="expression" dxfId="15" priority="3">
      <formula>AND(SUM(I43)&lt;&gt;0,I43&lt;150000)</formula>
    </cfRule>
  </conditionalFormatting>
  <conditionalFormatting sqref="H26">
    <cfRule type="expression" dxfId="14" priority="2">
      <formula>$H$26=""</formula>
    </cfRule>
  </conditionalFormatting>
  <conditionalFormatting sqref="I26">
    <cfRule type="expression" dxfId="13" priority="1">
      <formula>$H$26=""</formula>
    </cfRule>
  </conditionalFormatting>
  <dataValidations xWindow="1019" yWindow="707" count="19">
    <dataValidation type="whole" allowBlank="1" promptTitle="Zugänge/Abgänge insgesamt" prompt="Umfasst Neuanmeldungen, Wechsel, Abmeldungen!" sqref="F25">
      <formula1>0</formula1>
      <formula2>6000000</formula2>
    </dataValidation>
    <dataValidation type="whole" allowBlank="1" showInputMessage="1" showErrorMessage="1" errorTitle="Fehler!" error="Nur positive ganze Zahlen erlaubt!!" promptTitle="Grundversorgung" prompt="Es ist die Anzahl der nach Pflicht zur Grundversorgung versorgten Zählpunkte anzugeben inklusive der unterjährigen Zahl der Zu- und Abgänge." sqref="H26">
      <formula1>0</formula1>
      <formula2>6000000</formula2>
    </dataValidation>
    <dataValidation type="decimal" allowBlank="1" showInputMessage="1" showErrorMessage="1" errorTitle="Fehler!" error="Nur positive Dezimalzahlen erlaubt!" promptTitle="Gewechselte Mengen" prompt="Für neu zugegangenen Kunden aufgrund eines erfolgreich durchgeführten Wechsels ist die prognostizierte Gesamtabgabemenge für die ersten 12 Liefermonate anzugeben." sqref="E36:E43 E30:E34">
      <formula1>0</formula1>
      <formula2>90000000000000</formula2>
    </dataValidation>
    <dataValidation type="whole" allowBlank="1" showInputMessage="1" showErrorMessage="1" errorTitle="Fehler!!" error="Nur ganze positive Zahlen erlaubt! " promptTitle="Alle Zugänge!" prompt="„Zugänge insgesamt“ umfasst die neu hinzugekommenen Zählpunkte sowohl durch Neuanmeldungen als auch durch erfolgreich durchgeführte Wechsel." sqref="D16:D23 D10:D14">
      <formula1>0</formula1>
      <formula2>6000000</formula2>
    </dataValidation>
    <dataValidation allowBlank="1" errorTitle="Fehler!!" error="Nur ganze positive Zahlen erlaubt! " promptTitle="Alle Zugänge!" prompt="„Zugänge insgesamt“ umfasst die neu hinzugekommenen Zählpunkte sowohl durch Neuanmeldungen als auch durch erfolgreich durchgeführte Wechsel." sqref="D24"/>
    <dataValidation type="whole" allowBlank="1" showInputMessage="1" showErrorMessage="1" errorTitle="Fehler!!" error="Nur ganze positive Zahlen erlaubt! " promptTitle="Alle Abgänge!" prompt="„Abgänge insgesamt“ umfasst weg gekommene Zählpunkte sowohl durch Abmeldungen als auch durch erfolgreich durchgeführte Wechsel." sqref="F10:F14 F16:F23">
      <formula1>0</formula1>
      <formula2>6000000</formula2>
    </dataValidation>
    <dataValidation type="whole" errorStyle="warning" allowBlank="1" errorTitle="Fehler!!" error="Nur ganze positive Zahlen erlaubt! " promptTitle="Alle Abgänge!" prompt="„Abgänge insgesamt“ umfasst weg gekommene Zählpunkte sowohl durch Abmeldungen als auch durch erfolgreich durchgeführte Wechsel." sqref="F24">
      <formula1>0</formula1>
      <formula2>6000000</formula2>
    </dataValidation>
    <dataValidation type="whole" allowBlank="1" showInputMessage="1" showErrorMessage="1" errorTitle="Fehler!" error="Nur ganze Zahlen erlaubt!" sqref="G10:G25 E10:E25">
      <formula1>0</formula1>
      <formula2>6000000</formula2>
    </dataValidation>
    <dataValidation type="whole" allowBlank="1" showInputMessage="1" showErrorMessage="1" errorTitle="Fehler!" error="Nur ganze positive Zahlen erlaubt!" sqref="H10:I25">
      <formula1>0</formula1>
      <formula2>6000000</formula2>
    </dataValidation>
    <dataValidation errorStyle="warning" allowBlank="1" showInputMessage="1" showErrorMessage="1" sqref="A9"/>
    <dataValidation type="decimal" allowBlank="1" showInputMessage="1" showErrorMessage="1" errorTitle="Fehler!" error="Nur positive Dezimalzahlen erlaubt!" promptTitle="Mengenveränderungen" prompt="Für neu zugegangenen Kunden (Wechsel, Neuanmeldung) ist die prognostizierte Gesamtabgabemenge für die ersten 12 Liefermonate anzugeben." sqref="D30:D34 D36:D43">
      <formula1>0</formula1>
      <formula2>90000000000000</formula2>
    </dataValidation>
    <dataValidation type="decimal" allowBlank="1" showInputMessage="1" showErrorMessage="1" errorTitle="Fehler!" error="Nur positive Dezimalzahlen erlaubt!" promptTitle="Mengenveränderungen" prompt="Für abgegangene Kunden (Wechsel, Abmeldung) ist die prognostizierte Gesamtabgabemenge für die ersten 12 Liefermonate anzugeben." sqref="F30:F34 F36:F43">
      <formula1>0</formula1>
      <formula2>90000000000000</formula2>
    </dataValidation>
    <dataValidation type="decimal" allowBlank="1" showInputMessage="1" showErrorMessage="1" errorTitle="Fehler!" error="Nur positive Dezimalzahlen erlaubt!" sqref="H30:H34 H36:H43">
      <formula1>0</formula1>
      <formula2>90000000000000</formula2>
    </dataValidation>
    <dataValidation type="decimal" allowBlank="1" showInputMessage="1" showErrorMessage="1" errorTitle="Fehler!" error="Nur positive Dezimalzahlen erlaubt!" promptTitle="Gewechselte Mengen" prompt="Für abgegangene Kunden aufgrund eines erfolgreich durchgeführten Wechsels ist die prognostizierte Gesamtabgabemenge für die ersten 12 Liefermonate anzugeben." sqref="G30:G34 G36:G43">
      <formula1>0</formula1>
      <formula2>90000000000000</formula2>
    </dataValidation>
    <dataValidation allowBlank="1" errorTitle="Fehler!!" error="Nur ganze positive Zahlen erlaubt! " sqref="D15"/>
    <dataValidation type="whole" allowBlank="1" errorTitle="Fehler!!" error="Nur ganze positive Zahlen erlaubt! " promptTitle="Alle Abgänge!" prompt="„Abgänge insgesamt“ umfasst weg gekommene Zählpunkte sowohl durch Abmeldungen als auch durch erfolgreich durchgeführte Wechsel." sqref="F15">
      <formula1>0</formula1>
      <formula2>6000000</formula2>
    </dataValidation>
    <dataValidation allowBlank="1" promptTitle="Zugänge/Abgänge insgesamt" prompt="Umfasst Neuanmeldungen, Wechsel, Abmeldungen!" sqref="D25"/>
    <dataValidation type="whole" allowBlank="1" errorTitle="Fehler!!" error="Nur ganze positive Zahlen erlaubt!!" promptTitle="Grundversorgung" prompt="Es ist die Anzahl der nach Pflicht zur Grundversorgung versorgten Zählpunkte anzugeben inklusive der unterjährigen Zahl der Zu- und Abgänge." sqref="D26:G26">
      <formula1>0</formula1>
      <formula2>6000000</formula2>
    </dataValidation>
    <dataValidation allowBlank="1" errorTitle="Fehler!" error="Nur positive Dezimalzahlen erlaubt!" promptTitle="Mengenveränderungen" prompt="Für neu zugegangenen Kunden (Wechsel, Neuanmeldung) ist die prognostizierte Gesamtabgabemenge für die ersten 12 Liefermonate anzugeben." sqref="D35:H35 D44:H45"/>
  </dataValidations>
  <pageMargins left="0.78740157499999996" right="0.78740157499999996" top="0.984251969" bottom="0.984251969" header="0.4921259845" footer="0.4921259845"/>
  <pageSetup paperSize="9" scale="6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K41"/>
  <sheetViews>
    <sheetView showGridLines="0" zoomScaleNormal="100" workbookViewId="0"/>
  </sheetViews>
  <sheetFormatPr baseColWidth="10" defaultColWidth="10.7109375" defaultRowHeight="12.75" x14ac:dyDescent="0.2"/>
  <cols>
    <col min="1" max="1" width="42.7109375" style="148" customWidth="1"/>
    <col min="2" max="2" width="46.5703125" style="148" bestFit="1" customWidth="1"/>
    <col min="3" max="3" width="10.7109375" style="148" customWidth="1"/>
    <col min="4" max="16384" width="10.7109375" style="26"/>
  </cols>
  <sheetData>
    <row r="1" spans="1:11" s="116" customFormat="1" ht="39.950000000000003" customHeight="1" x14ac:dyDescent="0.2">
      <c r="A1" s="146"/>
      <c r="B1" s="147"/>
      <c r="C1" s="147"/>
      <c r="D1" s="26"/>
    </row>
    <row r="2" spans="1:11" x14ac:dyDescent="0.2">
      <c r="A2" s="120" t="s">
        <v>448</v>
      </c>
      <c r="B2" s="147"/>
      <c r="C2" s="147"/>
    </row>
    <row r="3" spans="1:11" x14ac:dyDescent="0.2">
      <c r="A3" s="146"/>
    </row>
    <row r="4" spans="1:11" x14ac:dyDescent="0.2">
      <c r="A4" s="149"/>
      <c r="B4" s="147"/>
      <c r="C4" s="150"/>
    </row>
    <row r="5" spans="1:11" ht="15.75" customHeight="1" x14ac:dyDescent="0.2">
      <c r="A5" s="61" t="str">
        <f>U!$A$11</f>
        <v>Erhebungen gemäß § 88 ElWOG 2010</v>
      </c>
      <c r="B5" s="84" t="s">
        <v>472</v>
      </c>
      <c r="C5" s="63"/>
      <c r="D5" s="64"/>
      <c r="G5" s="170" t="s">
        <v>454</v>
      </c>
      <c r="H5" s="170" t="s">
        <v>378</v>
      </c>
      <c r="I5" s="35" t="s">
        <v>459</v>
      </c>
      <c r="J5" s="170"/>
      <c r="K5" s="170"/>
    </row>
    <row r="6" spans="1:11" ht="15.75" x14ac:dyDescent="0.2">
      <c r="A6" s="65" t="str">
        <f>U!$A$12</f>
        <v>Stromlieferant</v>
      </c>
      <c r="B6" s="85" t="str">
        <f>IF(U!$B$14=0,"",U!$B$14)</f>
        <v/>
      </c>
      <c r="C6" s="66"/>
      <c r="D6" s="67"/>
      <c r="G6" s="117"/>
      <c r="H6" s="117"/>
    </row>
    <row r="7" spans="1:11" ht="15.75" customHeight="1" x14ac:dyDescent="0.2">
      <c r="A7" s="68" t="s">
        <v>120</v>
      </c>
      <c r="B7" s="86" t="str">
        <f>"Kalenderjahr "&amp;U!$B$13</f>
        <v>Kalenderjahr 2017</v>
      </c>
      <c r="C7" s="69"/>
      <c r="D7" s="70"/>
    </row>
    <row r="8" spans="1:11" ht="12.75" customHeight="1" thickBot="1" x14ac:dyDescent="0.25">
      <c r="A8" s="147"/>
      <c r="B8" s="147"/>
      <c r="C8" s="147"/>
    </row>
    <row r="9" spans="1:11" ht="13.5" thickBot="1" x14ac:dyDescent="0.25">
      <c r="A9" s="172" t="s">
        <v>306</v>
      </c>
      <c r="B9" s="185"/>
    </row>
    <row r="10" spans="1:11" x14ac:dyDescent="0.2">
      <c r="A10" s="87" t="s">
        <v>116</v>
      </c>
      <c r="B10" s="88" t="s">
        <v>453</v>
      </c>
      <c r="C10" s="151"/>
      <c r="D10" s="183" t="str">
        <f>""&amp;U!$B$13</f>
        <v>2017</v>
      </c>
    </row>
    <row r="11" spans="1:11" x14ac:dyDescent="0.2">
      <c r="A11" s="215" t="s">
        <v>359</v>
      </c>
      <c r="B11" s="152" t="s">
        <v>115</v>
      </c>
      <c r="C11" s="153" t="s">
        <v>9</v>
      </c>
      <c r="D11" s="178"/>
      <c r="E11" s="175"/>
    </row>
    <row r="12" spans="1:11" x14ac:dyDescent="0.2">
      <c r="A12" s="215"/>
      <c r="B12" s="154" t="s">
        <v>130</v>
      </c>
      <c r="C12" s="155" t="s">
        <v>9</v>
      </c>
      <c r="D12" s="179"/>
      <c r="E12" s="175"/>
    </row>
    <row r="13" spans="1:11" x14ac:dyDescent="0.2">
      <c r="A13" s="215"/>
      <c r="B13" s="154" t="s">
        <v>139</v>
      </c>
      <c r="C13" s="155" t="s">
        <v>9</v>
      </c>
      <c r="D13" s="179"/>
    </row>
    <row r="14" spans="1:11" x14ac:dyDescent="0.2">
      <c r="A14" s="215"/>
      <c r="B14" s="154" t="s">
        <v>121</v>
      </c>
      <c r="C14" s="155" t="s">
        <v>9</v>
      </c>
      <c r="D14" s="179"/>
      <c r="E14" s="171"/>
    </row>
    <row r="15" spans="1:11" x14ac:dyDescent="0.2">
      <c r="A15" s="216"/>
      <c r="B15" s="156" t="s">
        <v>137</v>
      </c>
      <c r="C15" s="157" t="s">
        <v>455</v>
      </c>
      <c r="D15" s="180"/>
    </row>
    <row r="16" spans="1:11" x14ac:dyDescent="0.2">
      <c r="A16" s="215" t="s">
        <v>374</v>
      </c>
      <c r="B16" s="152" t="s">
        <v>115</v>
      </c>
      <c r="C16" s="153" t="s">
        <v>9</v>
      </c>
      <c r="D16" s="181"/>
    </row>
    <row r="17" spans="1:5" x14ac:dyDescent="0.2">
      <c r="A17" s="215"/>
      <c r="B17" s="154" t="s">
        <v>130</v>
      </c>
      <c r="C17" s="155" t="s">
        <v>9</v>
      </c>
      <c r="D17" s="179"/>
    </row>
    <row r="18" spans="1:5" x14ac:dyDescent="0.2">
      <c r="A18" s="215"/>
      <c r="B18" s="154" t="s">
        <v>139</v>
      </c>
      <c r="C18" s="155" t="s">
        <v>9</v>
      </c>
      <c r="D18" s="179"/>
    </row>
    <row r="19" spans="1:5" x14ac:dyDescent="0.2">
      <c r="A19" s="215"/>
      <c r="B19" s="154" t="s">
        <v>121</v>
      </c>
      <c r="C19" s="155" t="s">
        <v>9</v>
      </c>
      <c r="D19" s="179"/>
      <c r="E19" s="171"/>
    </row>
    <row r="20" spans="1:5" x14ac:dyDescent="0.2">
      <c r="A20" s="216"/>
      <c r="B20" s="156" t="s">
        <v>137</v>
      </c>
      <c r="C20" s="157" t="s">
        <v>455</v>
      </c>
      <c r="D20" s="180"/>
    </row>
    <row r="21" spans="1:5" x14ac:dyDescent="0.2">
      <c r="A21" s="87" t="s">
        <v>122</v>
      </c>
      <c r="B21" s="151" t="s">
        <v>137</v>
      </c>
      <c r="C21" s="158" t="s">
        <v>455</v>
      </c>
      <c r="D21" s="182"/>
    </row>
    <row r="22" spans="1:5" ht="13.5" thickBot="1" x14ac:dyDescent="0.25">
      <c r="A22" s="26"/>
      <c r="B22" s="26"/>
      <c r="C22" s="26"/>
    </row>
    <row r="23" spans="1:5" ht="13.5" thickBot="1" x14ac:dyDescent="0.25">
      <c r="A23" s="176" t="s">
        <v>306</v>
      </c>
      <c r="B23" s="185"/>
    </row>
    <row r="24" spans="1:5" x14ac:dyDescent="0.2">
      <c r="A24" s="87" t="s">
        <v>116</v>
      </c>
      <c r="B24" s="177" t="s">
        <v>117</v>
      </c>
      <c r="C24" s="151"/>
      <c r="D24" s="183" t="str">
        <f>""&amp;U!$B$13</f>
        <v>2017</v>
      </c>
    </row>
    <row r="25" spans="1:5" x14ac:dyDescent="0.2">
      <c r="A25" s="215" t="s">
        <v>359</v>
      </c>
      <c r="B25" s="152" t="s">
        <v>115</v>
      </c>
      <c r="C25" s="153" t="s">
        <v>9</v>
      </c>
      <c r="D25" s="178"/>
    </row>
    <row r="26" spans="1:5" x14ac:dyDescent="0.2">
      <c r="A26" s="215"/>
      <c r="B26" s="154" t="s">
        <v>130</v>
      </c>
      <c r="C26" s="155" t="s">
        <v>9</v>
      </c>
      <c r="D26" s="179"/>
    </row>
    <row r="27" spans="1:5" x14ac:dyDescent="0.2">
      <c r="A27" s="215"/>
      <c r="B27" s="154" t="s">
        <v>139</v>
      </c>
      <c r="C27" s="155" t="s">
        <v>9</v>
      </c>
      <c r="D27" s="179"/>
    </row>
    <row r="28" spans="1:5" x14ac:dyDescent="0.2">
      <c r="A28" s="215"/>
      <c r="B28" s="154" t="s">
        <v>121</v>
      </c>
      <c r="C28" s="155" t="s">
        <v>9</v>
      </c>
      <c r="D28" s="179"/>
      <c r="E28" s="171"/>
    </row>
    <row r="29" spans="1:5" x14ac:dyDescent="0.2">
      <c r="A29" s="216"/>
      <c r="B29" s="156" t="s">
        <v>137</v>
      </c>
      <c r="C29" s="157" t="s">
        <v>455</v>
      </c>
      <c r="D29" s="180"/>
    </row>
    <row r="30" spans="1:5" x14ac:dyDescent="0.2">
      <c r="A30" s="215" t="s">
        <v>374</v>
      </c>
      <c r="B30" s="152" t="s">
        <v>115</v>
      </c>
      <c r="C30" s="153" t="s">
        <v>9</v>
      </c>
      <c r="D30" s="181"/>
    </row>
    <row r="31" spans="1:5" x14ac:dyDescent="0.2">
      <c r="A31" s="215"/>
      <c r="B31" s="154" t="s">
        <v>130</v>
      </c>
      <c r="C31" s="155" t="s">
        <v>9</v>
      </c>
      <c r="D31" s="179"/>
    </row>
    <row r="32" spans="1:5" x14ac:dyDescent="0.2">
      <c r="A32" s="215"/>
      <c r="B32" s="154" t="s">
        <v>139</v>
      </c>
      <c r="C32" s="155" t="s">
        <v>9</v>
      </c>
      <c r="D32" s="179"/>
    </row>
    <row r="33" spans="1:6" x14ac:dyDescent="0.2">
      <c r="A33" s="215"/>
      <c r="B33" s="154" t="s">
        <v>121</v>
      </c>
      <c r="C33" s="155" t="s">
        <v>9</v>
      </c>
      <c r="D33" s="179"/>
      <c r="E33" s="171"/>
    </row>
    <row r="34" spans="1:6" x14ac:dyDescent="0.2">
      <c r="A34" s="216"/>
      <c r="B34" s="156" t="s">
        <v>137</v>
      </c>
      <c r="C34" s="157" t="s">
        <v>455</v>
      </c>
      <c r="D34" s="180"/>
    </row>
    <row r="35" spans="1:6" x14ac:dyDescent="0.2">
      <c r="A35" s="87" t="s">
        <v>122</v>
      </c>
      <c r="B35" s="151" t="s">
        <v>137</v>
      </c>
      <c r="C35" s="157" t="s">
        <v>455</v>
      </c>
      <c r="D35" s="182"/>
    </row>
    <row r="36" spans="1:6" ht="13.5" thickBot="1" x14ac:dyDescent="0.25">
      <c r="A36" s="30"/>
    </row>
    <row r="37" spans="1:6" ht="13.5" thickBot="1" x14ac:dyDescent="0.25">
      <c r="A37" s="172" t="s">
        <v>306</v>
      </c>
      <c r="B37" s="185"/>
      <c r="C37" s="159"/>
      <c r="D37" s="159"/>
    </row>
    <row r="38" spans="1:6" x14ac:dyDescent="0.2">
      <c r="A38" s="228" t="s">
        <v>460</v>
      </c>
      <c r="B38" s="229"/>
      <c r="C38" s="160" t="s">
        <v>8</v>
      </c>
      <c r="D38" s="184">
        <v>2017</v>
      </c>
      <c r="F38" s="118"/>
    </row>
    <row r="39" spans="1:6" x14ac:dyDescent="0.2">
      <c r="A39" s="230" t="s">
        <v>456</v>
      </c>
      <c r="B39" s="161" t="s">
        <v>373</v>
      </c>
      <c r="C39" s="162" t="s">
        <v>9</v>
      </c>
      <c r="D39" s="163"/>
    </row>
    <row r="40" spans="1:6" x14ac:dyDescent="0.2">
      <c r="A40" s="231"/>
      <c r="B40" s="164" t="s">
        <v>457</v>
      </c>
      <c r="C40" s="165" t="s">
        <v>9</v>
      </c>
      <c r="D40" s="166"/>
    </row>
    <row r="41" spans="1:6" x14ac:dyDescent="0.2">
      <c r="A41" s="232"/>
      <c r="B41" s="168" t="s">
        <v>458</v>
      </c>
      <c r="C41" s="169" t="s">
        <v>9</v>
      </c>
      <c r="D41" s="167" t="str">
        <f>IF(SUM(D39:D40)&gt;0,SUM(D39:D40),"")</f>
        <v/>
      </c>
    </row>
  </sheetData>
  <sheetProtection algorithmName="SHA-512" hashValue="DvqG4zwa+qQd8IORMwovspQPPlvwVRmWItj9JO/d/q44qKVQOJ6X1P6bkuRk8D5hHUefl/64/a4jleRjdqvGog==" saltValue="+ni3X2BZMjiHf0+gCNLQ8A==" spinCount="100000" sheet="1" formatCells="0" formatColumns="0" formatRows="0"/>
  <mergeCells count="6">
    <mergeCell ref="A38:B38"/>
    <mergeCell ref="A39:A41"/>
    <mergeCell ref="A25:A29"/>
    <mergeCell ref="A30:A34"/>
    <mergeCell ref="A11:A15"/>
    <mergeCell ref="A16:A20"/>
  </mergeCells>
  <phoneticPr fontId="17" type="noConversion"/>
  <conditionalFormatting sqref="D11 D16 D25 D30">
    <cfRule type="expression" dxfId="12" priority="13">
      <formula>AND(SUM($D12:$D14)&gt;0,$D11="")</formula>
    </cfRule>
  </conditionalFormatting>
  <conditionalFormatting sqref="D12:D14">
    <cfRule type="expression" dxfId="11" priority="11">
      <formula>SUM($D$12:$D$14)&lt;$D$11</formula>
    </cfRule>
    <cfRule type="expression" dxfId="10" priority="12">
      <formula>AND(SUM($D$12:$D$14)=0,$D$11&gt;0)</formula>
    </cfRule>
  </conditionalFormatting>
  <conditionalFormatting sqref="D15 D20 D29 D34">
    <cfRule type="expression" dxfId="9" priority="10">
      <formula>AND(D11&gt;0,D15="")</formula>
    </cfRule>
  </conditionalFormatting>
  <conditionalFormatting sqref="D17:D19">
    <cfRule type="expression" dxfId="8" priority="6">
      <formula>AND(SUM($D$17:$D$19)=0,$D$16&gt;0)</formula>
    </cfRule>
    <cfRule type="expression" dxfId="7" priority="9">
      <formula>SUM($D$17:$D$19)&lt;$D$16</formula>
    </cfRule>
  </conditionalFormatting>
  <conditionalFormatting sqref="D26:D28">
    <cfRule type="expression" dxfId="6" priority="5">
      <formula>AND(SUM($D$26:$D$28)=0,$D$25&gt;0)</formula>
    </cfRule>
    <cfRule type="expression" dxfId="5" priority="8">
      <formula>SUM($D$26:$D$28)&lt;$D$25</formula>
    </cfRule>
  </conditionalFormatting>
  <conditionalFormatting sqref="D31:D33">
    <cfRule type="expression" dxfId="4" priority="4">
      <formula>AND(SUM($D$31:$D$33)=0,$D$30&gt;0)</formula>
    </cfRule>
    <cfRule type="expression" dxfId="3" priority="7">
      <formula>SUM($D$31:$D$33)&lt;$D$30</formula>
    </cfRule>
  </conditionalFormatting>
  <conditionalFormatting sqref="D21 D35">
    <cfRule type="expression" dxfId="2" priority="3">
      <formula>AND(D21="",OR(D15&gt;0,D20&gt;0))</formula>
    </cfRule>
  </conditionalFormatting>
  <conditionalFormatting sqref="B9 B23">
    <cfRule type="expression" dxfId="1" priority="2">
      <formula>AND(B9="",SUM(D11,D16)=0)</formula>
    </cfRule>
  </conditionalFormatting>
  <conditionalFormatting sqref="B37">
    <cfRule type="expression" dxfId="0" priority="1">
      <formula>AND($B$37="",$D$41="")</formula>
    </cfRule>
  </conditionalFormatting>
  <dataValidations count="7">
    <dataValidation type="list" allowBlank="1" showInputMessage="1" showErrorMessage="1" sqref="B23">
      <formula1>$H$4:$H$5</formula1>
    </dataValidation>
    <dataValidation type="whole" allowBlank="1" showInputMessage="1" showErrorMessage="1" error="Nur ganze positive Zahlen erlaubt." sqref="D11:D14 D16:D19 D25:D28 D30:D33">
      <formula1>0</formula1>
      <formula2>900000000000000000000</formula2>
    </dataValidation>
    <dataValidation type="decimal" allowBlank="1" showInputMessage="1" showErrorMessage="1" error="Nur Dezimalzahlen erlaubt" sqref="D15 D20:D21 D29 D34:D35">
      <formula1>0</formula1>
      <formula2>900000000000000000000</formula2>
    </dataValidation>
    <dataValidation type="list" allowBlank="1" showInputMessage="1" showErrorMessage="1" sqref="B9">
      <formula1>$G$4:$G$5</formula1>
    </dataValidation>
    <dataValidation type="whole" allowBlank="1" showInputMessage="1" showErrorMessage="1" errorTitle="Fehler!" error="Nur ganze positive Zahlen erlaubt!! Eingegebener Wert kann nicht größer sein als Stand der Zählpunkte zum 31.12. (Blatt ZP3)!" sqref="D39:D40">
      <formula1>0</formula1>
      <formula2>6000000</formula2>
    </dataValidation>
    <dataValidation type="list" allowBlank="1" showInputMessage="1" showErrorMessage="1" sqref="B37">
      <formula1>$I$4:$I$5</formula1>
    </dataValidation>
    <dataValidation allowBlank="1" errorTitle="Fehler!" error="Nur ganze positive Zahlen erlaubt!! Eingegebener Wert kann nicht größer sein als Stand der Zählpunkte zum 31.12. (Blatt ZP3)!" sqref="D41"/>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K220"/>
  <sheetViews>
    <sheetView showGridLines="0" workbookViewId="0"/>
  </sheetViews>
  <sheetFormatPr baseColWidth="10" defaultColWidth="10.7109375" defaultRowHeight="12.75" x14ac:dyDescent="0.2"/>
  <cols>
    <col min="1" max="1" width="42.7109375" style="2" customWidth="1"/>
    <col min="2" max="2" width="60.7109375" style="2" customWidth="1"/>
    <col min="3" max="3" width="10.7109375" style="3" customWidth="1"/>
    <col min="4" max="16384" width="10.7109375" style="2"/>
  </cols>
  <sheetData>
    <row r="1" spans="1:11" ht="39.950000000000003" customHeight="1" x14ac:dyDescent="0.2">
      <c r="A1" s="23"/>
    </row>
    <row r="2" spans="1:11" x14ac:dyDescent="0.2">
      <c r="A2" s="120" t="s">
        <v>448</v>
      </c>
    </row>
    <row r="3" spans="1:11" x14ac:dyDescent="0.2">
      <c r="A3" s="23"/>
    </row>
    <row r="5" spans="1:11" ht="15" x14ac:dyDescent="0.2">
      <c r="A5" s="233" t="str">
        <f>U!$A$11</f>
        <v>Erhebungen gemäß § 88 ElWOG 2010</v>
      </c>
      <c r="B5" s="234"/>
      <c r="C5" s="1"/>
      <c r="D5" s="1"/>
      <c r="I5" s="3"/>
      <c r="J5" s="5"/>
      <c r="K5" s="5"/>
    </row>
    <row r="6" spans="1:11" ht="15" x14ac:dyDescent="0.2">
      <c r="A6" s="89" t="str">
        <f>U!$A$12</f>
        <v>Stromlieferant</v>
      </c>
      <c r="B6" s="90"/>
      <c r="C6" s="1"/>
      <c r="D6" s="1"/>
      <c r="I6" s="3"/>
      <c r="J6" s="5"/>
      <c r="K6" s="5"/>
    </row>
    <row r="7" spans="1:11" ht="15.75" x14ac:dyDescent="0.2">
      <c r="A7" s="91" t="s">
        <v>127</v>
      </c>
      <c r="B7" s="92"/>
    </row>
    <row r="10" spans="1:11" x14ac:dyDescent="0.2">
      <c r="A10" s="93" t="s">
        <v>142</v>
      </c>
      <c r="B10" s="94" t="s">
        <v>3</v>
      </c>
    </row>
    <row r="11" spans="1:11" x14ac:dyDescent="0.2">
      <c r="A11" s="25" t="s">
        <v>143</v>
      </c>
      <c r="B11" s="48" t="s">
        <v>62</v>
      </c>
    </row>
    <row r="12" spans="1:11" x14ac:dyDescent="0.2">
      <c r="A12" s="25" t="s">
        <v>144</v>
      </c>
      <c r="B12" s="48" t="s">
        <v>63</v>
      </c>
    </row>
    <row r="13" spans="1:11" x14ac:dyDescent="0.2">
      <c r="A13" s="25" t="s">
        <v>145</v>
      </c>
      <c r="B13" s="48" t="s">
        <v>11</v>
      </c>
    </row>
    <row r="14" spans="1:11" x14ac:dyDescent="0.2">
      <c r="A14" s="25" t="s">
        <v>382</v>
      </c>
      <c r="B14" s="48" t="s">
        <v>383</v>
      </c>
    </row>
    <row r="15" spans="1:11" x14ac:dyDescent="0.2">
      <c r="A15" s="25" t="s">
        <v>384</v>
      </c>
      <c r="B15" s="48" t="s">
        <v>385</v>
      </c>
    </row>
    <row r="16" spans="1:11" x14ac:dyDescent="0.2">
      <c r="A16" s="25" t="s">
        <v>146</v>
      </c>
      <c r="B16" s="48" t="s">
        <v>12</v>
      </c>
    </row>
    <row r="17" spans="1:2" x14ac:dyDescent="0.2">
      <c r="A17" s="25" t="s">
        <v>147</v>
      </c>
      <c r="B17" s="48" t="s">
        <v>13</v>
      </c>
    </row>
    <row r="18" spans="1:2" x14ac:dyDescent="0.2">
      <c r="A18" s="25" t="s">
        <v>346</v>
      </c>
      <c r="B18" s="48" t="s">
        <v>331</v>
      </c>
    </row>
    <row r="19" spans="1:2" x14ac:dyDescent="0.2">
      <c r="A19" s="25" t="s">
        <v>293</v>
      </c>
      <c r="B19" s="48" t="s">
        <v>294</v>
      </c>
    </row>
    <row r="20" spans="1:2" x14ac:dyDescent="0.2">
      <c r="A20" s="25" t="s">
        <v>347</v>
      </c>
      <c r="B20" s="48" t="s">
        <v>332</v>
      </c>
    </row>
    <row r="21" spans="1:2" x14ac:dyDescent="0.2">
      <c r="A21" s="25" t="s">
        <v>148</v>
      </c>
      <c r="B21" s="48" t="s">
        <v>14</v>
      </c>
    </row>
    <row r="22" spans="1:2" x14ac:dyDescent="0.2">
      <c r="A22" s="25" t="s">
        <v>348</v>
      </c>
      <c r="B22" s="48" t="s">
        <v>333</v>
      </c>
    </row>
    <row r="23" spans="1:2" x14ac:dyDescent="0.2">
      <c r="A23" s="25" t="s">
        <v>349</v>
      </c>
      <c r="B23" s="48" t="s">
        <v>386</v>
      </c>
    </row>
    <row r="24" spans="1:2" x14ac:dyDescent="0.2">
      <c r="A24" s="25" t="s">
        <v>387</v>
      </c>
      <c r="B24" s="48" t="s">
        <v>388</v>
      </c>
    </row>
    <row r="25" spans="1:2" x14ac:dyDescent="0.2">
      <c r="A25" s="25" t="s">
        <v>389</v>
      </c>
      <c r="B25" s="48" t="s">
        <v>390</v>
      </c>
    </row>
    <row r="26" spans="1:2" x14ac:dyDescent="0.2">
      <c r="A26" s="25" t="s">
        <v>350</v>
      </c>
      <c r="B26" s="48" t="s">
        <v>334</v>
      </c>
    </row>
    <row r="27" spans="1:2" x14ac:dyDescent="0.2">
      <c r="A27" s="25" t="s">
        <v>283</v>
      </c>
      <c r="B27" s="48" t="s">
        <v>391</v>
      </c>
    </row>
    <row r="28" spans="1:2" x14ac:dyDescent="0.2">
      <c r="A28" s="25" t="s">
        <v>151</v>
      </c>
      <c r="B28" s="48" t="s">
        <v>15</v>
      </c>
    </row>
    <row r="29" spans="1:2" x14ac:dyDescent="0.2">
      <c r="A29" s="25" t="s">
        <v>392</v>
      </c>
      <c r="B29" s="48" t="s">
        <v>393</v>
      </c>
    </row>
    <row r="30" spans="1:2" x14ac:dyDescent="0.2">
      <c r="A30" s="25" t="s">
        <v>154</v>
      </c>
      <c r="B30" s="48" t="s">
        <v>479</v>
      </c>
    </row>
    <row r="31" spans="1:2" x14ac:dyDescent="0.2">
      <c r="A31" s="25" t="s">
        <v>152</v>
      </c>
      <c r="B31" s="48" t="s">
        <v>313</v>
      </c>
    </row>
    <row r="32" spans="1:2" x14ac:dyDescent="0.2">
      <c r="A32" s="25" t="s">
        <v>153</v>
      </c>
      <c r="B32" s="48" t="s">
        <v>64</v>
      </c>
    </row>
    <row r="33" spans="1:2" x14ac:dyDescent="0.2">
      <c r="A33" s="25" t="s">
        <v>155</v>
      </c>
      <c r="B33" s="48" t="s">
        <v>16</v>
      </c>
    </row>
    <row r="34" spans="1:2" x14ac:dyDescent="0.2">
      <c r="A34" s="25" t="s">
        <v>157</v>
      </c>
      <c r="B34" s="48" t="s">
        <v>17</v>
      </c>
    </row>
    <row r="35" spans="1:2" x14ac:dyDescent="0.2">
      <c r="A35" s="25" t="s">
        <v>158</v>
      </c>
      <c r="B35" s="48" t="s">
        <v>18</v>
      </c>
    </row>
    <row r="36" spans="1:2" x14ac:dyDescent="0.2">
      <c r="A36" s="25" t="s">
        <v>159</v>
      </c>
      <c r="B36" s="48" t="s">
        <v>65</v>
      </c>
    </row>
    <row r="37" spans="1:2" x14ac:dyDescent="0.2">
      <c r="A37" s="25" t="s">
        <v>161</v>
      </c>
      <c r="B37" s="48" t="s">
        <v>66</v>
      </c>
    </row>
    <row r="38" spans="1:2" x14ac:dyDescent="0.2">
      <c r="A38" s="25" t="s">
        <v>162</v>
      </c>
      <c r="B38" s="48" t="s">
        <v>19</v>
      </c>
    </row>
    <row r="39" spans="1:2" x14ac:dyDescent="0.2">
      <c r="A39" s="25" t="s">
        <v>163</v>
      </c>
      <c r="B39" s="48" t="s">
        <v>67</v>
      </c>
    </row>
    <row r="40" spans="1:2" x14ac:dyDescent="0.2">
      <c r="A40" s="25" t="s">
        <v>164</v>
      </c>
      <c r="B40" s="48" t="s">
        <v>68</v>
      </c>
    </row>
    <row r="41" spans="1:2" x14ac:dyDescent="0.2">
      <c r="A41" s="25" t="s">
        <v>165</v>
      </c>
      <c r="B41" s="48" t="s">
        <v>103</v>
      </c>
    </row>
    <row r="42" spans="1:2" x14ac:dyDescent="0.2">
      <c r="A42" s="25" t="s">
        <v>156</v>
      </c>
      <c r="B42" s="48" t="s">
        <v>314</v>
      </c>
    </row>
    <row r="43" spans="1:2" x14ac:dyDescent="0.2">
      <c r="A43" s="25" t="s">
        <v>174</v>
      </c>
      <c r="B43" s="48" t="s">
        <v>315</v>
      </c>
    </row>
    <row r="44" spans="1:2" x14ac:dyDescent="0.2">
      <c r="A44" s="25" t="s">
        <v>160</v>
      </c>
      <c r="B44" s="48" t="s">
        <v>394</v>
      </c>
    </row>
    <row r="45" spans="1:2" x14ac:dyDescent="0.2">
      <c r="A45" s="25" t="s">
        <v>166</v>
      </c>
      <c r="B45" s="49" t="s">
        <v>476</v>
      </c>
    </row>
    <row r="46" spans="1:2" x14ac:dyDescent="0.2">
      <c r="A46" s="25" t="s">
        <v>167</v>
      </c>
      <c r="B46" s="48" t="s">
        <v>20</v>
      </c>
    </row>
    <row r="47" spans="1:2" x14ac:dyDescent="0.2">
      <c r="A47" s="25" t="s">
        <v>168</v>
      </c>
      <c r="B47" s="48" t="s">
        <v>108</v>
      </c>
    </row>
    <row r="48" spans="1:2" x14ac:dyDescent="0.2">
      <c r="A48" s="25" t="s">
        <v>171</v>
      </c>
      <c r="B48" s="48" t="s">
        <v>21</v>
      </c>
    </row>
    <row r="49" spans="1:2" x14ac:dyDescent="0.2">
      <c r="A49" s="25" t="s">
        <v>172</v>
      </c>
      <c r="B49" s="48" t="s">
        <v>22</v>
      </c>
    </row>
    <row r="50" spans="1:2" x14ac:dyDescent="0.2">
      <c r="A50" s="25" t="s">
        <v>173</v>
      </c>
      <c r="B50" s="48" t="s">
        <v>69</v>
      </c>
    </row>
    <row r="51" spans="1:2" x14ac:dyDescent="0.2">
      <c r="A51" s="25" t="s">
        <v>175</v>
      </c>
      <c r="B51" s="48" t="s">
        <v>70</v>
      </c>
    </row>
    <row r="52" spans="1:2" x14ac:dyDescent="0.2">
      <c r="A52" s="25" t="s">
        <v>176</v>
      </c>
      <c r="B52" s="48" t="s">
        <v>23</v>
      </c>
    </row>
    <row r="53" spans="1:2" x14ac:dyDescent="0.2">
      <c r="A53" s="25" t="s">
        <v>177</v>
      </c>
      <c r="B53" s="48" t="s">
        <v>113</v>
      </c>
    </row>
    <row r="54" spans="1:2" x14ac:dyDescent="0.2">
      <c r="A54" s="25" t="s">
        <v>178</v>
      </c>
      <c r="B54" s="48" t="s">
        <v>24</v>
      </c>
    </row>
    <row r="55" spans="1:2" x14ac:dyDescent="0.2">
      <c r="A55" s="25" t="s">
        <v>179</v>
      </c>
      <c r="B55" s="48" t="s">
        <v>71</v>
      </c>
    </row>
    <row r="56" spans="1:2" x14ac:dyDescent="0.2">
      <c r="A56" s="25" t="s">
        <v>180</v>
      </c>
      <c r="B56" s="48" t="s">
        <v>131</v>
      </c>
    </row>
    <row r="57" spans="1:2" x14ac:dyDescent="0.2">
      <c r="A57" s="25" t="s">
        <v>181</v>
      </c>
      <c r="B57" s="48" t="s">
        <v>132</v>
      </c>
    </row>
    <row r="58" spans="1:2" x14ac:dyDescent="0.2">
      <c r="A58" s="25" t="s">
        <v>316</v>
      </c>
      <c r="B58" s="48" t="s">
        <v>395</v>
      </c>
    </row>
    <row r="59" spans="1:2" x14ac:dyDescent="0.2">
      <c r="A59" s="25" t="s">
        <v>182</v>
      </c>
      <c r="B59" s="48" t="s">
        <v>72</v>
      </c>
    </row>
    <row r="60" spans="1:2" x14ac:dyDescent="0.2">
      <c r="A60" s="25" t="s">
        <v>149</v>
      </c>
      <c r="B60" s="48" t="s">
        <v>335</v>
      </c>
    </row>
    <row r="61" spans="1:2" x14ac:dyDescent="0.2">
      <c r="A61" s="25" t="s">
        <v>183</v>
      </c>
      <c r="B61" s="48" t="s">
        <v>73</v>
      </c>
    </row>
    <row r="62" spans="1:2" x14ac:dyDescent="0.2">
      <c r="A62" s="25" t="s">
        <v>184</v>
      </c>
      <c r="B62" s="48" t="s">
        <v>25</v>
      </c>
    </row>
    <row r="63" spans="1:2" x14ac:dyDescent="0.2">
      <c r="A63" s="25" t="s">
        <v>185</v>
      </c>
      <c r="B63" s="48" t="s">
        <v>26</v>
      </c>
    </row>
    <row r="64" spans="1:2" x14ac:dyDescent="0.2">
      <c r="A64" s="25" t="s">
        <v>298</v>
      </c>
      <c r="B64" s="48" t="s">
        <v>299</v>
      </c>
    </row>
    <row r="65" spans="1:2" x14ac:dyDescent="0.2">
      <c r="A65" s="25" t="s">
        <v>279</v>
      </c>
      <c r="B65" s="48" t="s">
        <v>317</v>
      </c>
    </row>
    <row r="66" spans="1:2" x14ac:dyDescent="0.2">
      <c r="A66" s="25" t="s">
        <v>289</v>
      </c>
      <c r="B66" s="48" t="s">
        <v>318</v>
      </c>
    </row>
    <row r="67" spans="1:2" x14ac:dyDescent="0.2">
      <c r="A67" s="25" t="s">
        <v>302</v>
      </c>
      <c r="B67" s="48" t="s">
        <v>74</v>
      </c>
    </row>
    <row r="68" spans="1:2" x14ac:dyDescent="0.2">
      <c r="A68" s="25" t="s">
        <v>186</v>
      </c>
      <c r="B68" s="48" t="s">
        <v>75</v>
      </c>
    </row>
    <row r="69" spans="1:2" x14ac:dyDescent="0.2">
      <c r="A69" s="25" t="s">
        <v>187</v>
      </c>
      <c r="B69" s="48" t="s">
        <v>76</v>
      </c>
    </row>
    <row r="70" spans="1:2" x14ac:dyDescent="0.2">
      <c r="A70" s="25" t="s">
        <v>188</v>
      </c>
      <c r="B70" s="48" t="s">
        <v>27</v>
      </c>
    </row>
    <row r="71" spans="1:2" x14ac:dyDescent="0.2">
      <c r="A71" s="25" t="s">
        <v>189</v>
      </c>
      <c r="B71" s="48" t="s">
        <v>77</v>
      </c>
    </row>
    <row r="72" spans="1:2" x14ac:dyDescent="0.2">
      <c r="A72" s="25" t="s">
        <v>406</v>
      </c>
      <c r="B72" s="48" t="s">
        <v>407</v>
      </c>
    </row>
    <row r="73" spans="1:2" x14ac:dyDescent="0.2">
      <c r="A73" s="25" t="s">
        <v>396</v>
      </c>
      <c r="B73" s="48" t="s">
        <v>397</v>
      </c>
    </row>
    <row r="74" spans="1:2" x14ac:dyDescent="0.2">
      <c r="A74" s="25" t="s">
        <v>398</v>
      </c>
      <c r="B74" s="48" t="s">
        <v>399</v>
      </c>
    </row>
    <row r="75" spans="1:2" x14ac:dyDescent="0.2">
      <c r="A75" s="25" t="s">
        <v>400</v>
      </c>
      <c r="B75" s="48" t="s">
        <v>401</v>
      </c>
    </row>
    <row r="76" spans="1:2" x14ac:dyDescent="0.2">
      <c r="A76" s="25" t="s">
        <v>190</v>
      </c>
      <c r="B76" s="48" t="s">
        <v>28</v>
      </c>
    </row>
    <row r="77" spans="1:2" x14ac:dyDescent="0.2">
      <c r="A77" s="25" t="s">
        <v>402</v>
      </c>
      <c r="B77" s="48" t="s">
        <v>403</v>
      </c>
    </row>
    <row r="78" spans="1:2" x14ac:dyDescent="0.2">
      <c r="A78" s="25" t="s">
        <v>404</v>
      </c>
      <c r="B78" s="48" t="s">
        <v>405</v>
      </c>
    </row>
    <row r="79" spans="1:2" x14ac:dyDescent="0.2">
      <c r="A79" s="25" t="s">
        <v>191</v>
      </c>
      <c r="B79" s="48" t="s">
        <v>78</v>
      </c>
    </row>
    <row r="80" spans="1:2" x14ac:dyDescent="0.2">
      <c r="A80" s="25" t="s">
        <v>192</v>
      </c>
      <c r="B80" s="48" t="s">
        <v>29</v>
      </c>
    </row>
    <row r="81" spans="1:2" x14ac:dyDescent="0.2">
      <c r="A81" s="25" t="s">
        <v>193</v>
      </c>
      <c r="B81" s="48" t="s">
        <v>30</v>
      </c>
    </row>
    <row r="82" spans="1:2" x14ac:dyDescent="0.2">
      <c r="A82" s="25" t="s">
        <v>194</v>
      </c>
      <c r="B82" s="48" t="s">
        <v>195</v>
      </c>
    </row>
    <row r="83" spans="1:2" x14ac:dyDescent="0.2">
      <c r="A83" s="25" t="s">
        <v>303</v>
      </c>
      <c r="B83" s="48" t="s">
        <v>79</v>
      </c>
    </row>
    <row r="84" spans="1:2" x14ac:dyDescent="0.2">
      <c r="A84" s="25" t="s">
        <v>196</v>
      </c>
      <c r="B84" s="48" t="s">
        <v>31</v>
      </c>
    </row>
    <row r="85" spans="1:2" x14ac:dyDescent="0.2">
      <c r="A85" s="25" t="s">
        <v>210</v>
      </c>
      <c r="B85" s="48" t="s">
        <v>319</v>
      </c>
    </row>
    <row r="86" spans="1:2" x14ac:dyDescent="0.2">
      <c r="A86" s="25" t="s">
        <v>197</v>
      </c>
      <c r="B86" s="48" t="s">
        <v>109</v>
      </c>
    </row>
    <row r="87" spans="1:2" x14ac:dyDescent="0.2">
      <c r="A87" s="25" t="s">
        <v>198</v>
      </c>
      <c r="B87" s="48" t="s">
        <v>104</v>
      </c>
    </row>
    <row r="88" spans="1:2" x14ac:dyDescent="0.2">
      <c r="A88" s="25" t="s">
        <v>199</v>
      </c>
      <c r="B88" s="48" t="s">
        <v>320</v>
      </c>
    </row>
    <row r="89" spans="1:2" x14ac:dyDescent="0.2">
      <c r="A89" s="25" t="s">
        <v>200</v>
      </c>
      <c r="B89" s="48" t="s">
        <v>32</v>
      </c>
    </row>
    <row r="90" spans="1:2" x14ac:dyDescent="0.2">
      <c r="A90" s="25" t="s">
        <v>201</v>
      </c>
      <c r="B90" s="48" t="s">
        <v>80</v>
      </c>
    </row>
    <row r="91" spans="1:2" x14ac:dyDescent="0.2">
      <c r="A91" s="25" t="s">
        <v>202</v>
      </c>
      <c r="B91" s="48" t="s">
        <v>33</v>
      </c>
    </row>
    <row r="92" spans="1:2" x14ac:dyDescent="0.2">
      <c r="A92" s="25" t="s">
        <v>203</v>
      </c>
      <c r="B92" s="48" t="s">
        <v>34</v>
      </c>
    </row>
    <row r="93" spans="1:2" x14ac:dyDescent="0.2">
      <c r="A93" s="25" t="s">
        <v>204</v>
      </c>
      <c r="B93" s="48" t="s">
        <v>35</v>
      </c>
    </row>
    <row r="94" spans="1:2" x14ac:dyDescent="0.2">
      <c r="A94" s="25" t="s">
        <v>205</v>
      </c>
      <c r="B94" s="48" t="s">
        <v>112</v>
      </c>
    </row>
    <row r="95" spans="1:2" x14ac:dyDescent="0.2">
      <c r="A95" s="25" t="s">
        <v>206</v>
      </c>
      <c r="B95" s="48" t="s">
        <v>36</v>
      </c>
    </row>
    <row r="96" spans="1:2" x14ac:dyDescent="0.2">
      <c r="A96" s="25" t="s">
        <v>207</v>
      </c>
      <c r="B96" s="48" t="s">
        <v>81</v>
      </c>
    </row>
    <row r="97" spans="1:2" x14ac:dyDescent="0.2">
      <c r="A97" s="25" t="s">
        <v>170</v>
      </c>
      <c r="B97" s="48" t="s">
        <v>477</v>
      </c>
    </row>
    <row r="98" spans="1:2" x14ac:dyDescent="0.2">
      <c r="A98" s="25" t="s">
        <v>208</v>
      </c>
      <c r="B98" s="48" t="s">
        <v>82</v>
      </c>
    </row>
    <row r="99" spans="1:2" x14ac:dyDescent="0.2">
      <c r="A99" s="25" t="s">
        <v>211</v>
      </c>
      <c r="B99" s="48" t="s">
        <v>83</v>
      </c>
    </row>
    <row r="100" spans="1:2" x14ac:dyDescent="0.2">
      <c r="A100" s="25" t="s">
        <v>212</v>
      </c>
      <c r="B100" s="48" t="s">
        <v>321</v>
      </c>
    </row>
    <row r="101" spans="1:2" x14ac:dyDescent="0.2">
      <c r="A101" s="25" t="s">
        <v>234</v>
      </c>
      <c r="B101" s="48" t="s">
        <v>408</v>
      </c>
    </row>
    <row r="102" spans="1:2" x14ac:dyDescent="0.2">
      <c r="A102" s="25" t="s">
        <v>213</v>
      </c>
      <c r="B102" s="48" t="s">
        <v>105</v>
      </c>
    </row>
    <row r="103" spans="1:2" x14ac:dyDescent="0.2">
      <c r="A103" s="25" t="s">
        <v>214</v>
      </c>
      <c r="B103" s="48" t="s">
        <v>215</v>
      </c>
    </row>
    <row r="104" spans="1:2" x14ac:dyDescent="0.2">
      <c r="A104" s="25" t="s">
        <v>216</v>
      </c>
      <c r="B104" s="48" t="s">
        <v>37</v>
      </c>
    </row>
    <row r="105" spans="1:2" x14ac:dyDescent="0.2">
      <c r="A105" s="25" t="s">
        <v>217</v>
      </c>
      <c r="B105" s="48" t="s">
        <v>84</v>
      </c>
    </row>
    <row r="106" spans="1:2" x14ac:dyDescent="0.2">
      <c r="A106" s="25" t="s">
        <v>218</v>
      </c>
      <c r="B106" s="48" t="s">
        <v>38</v>
      </c>
    </row>
    <row r="107" spans="1:2" x14ac:dyDescent="0.2">
      <c r="A107" s="25" t="s">
        <v>409</v>
      </c>
      <c r="B107" s="48" t="s">
        <v>410</v>
      </c>
    </row>
    <row r="108" spans="1:2" x14ac:dyDescent="0.2">
      <c r="A108" s="25" t="s">
        <v>219</v>
      </c>
      <c r="B108" s="48" t="s">
        <v>39</v>
      </c>
    </row>
    <row r="109" spans="1:2" x14ac:dyDescent="0.2">
      <c r="A109" s="25" t="s">
        <v>411</v>
      </c>
      <c r="B109" s="48" t="s">
        <v>412</v>
      </c>
    </row>
    <row r="110" spans="1:2" x14ac:dyDescent="0.2">
      <c r="A110" s="25" t="s">
        <v>413</v>
      </c>
      <c r="B110" s="48" t="s">
        <v>414</v>
      </c>
    </row>
    <row r="111" spans="1:2" x14ac:dyDescent="0.2">
      <c r="A111" s="25" t="s">
        <v>220</v>
      </c>
      <c r="B111" s="48" t="s">
        <v>415</v>
      </c>
    </row>
    <row r="112" spans="1:2" x14ac:dyDescent="0.2">
      <c r="A112" s="25" t="s">
        <v>221</v>
      </c>
      <c r="B112" s="48" t="s">
        <v>40</v>
      </c>
    </row>
    <row r="113" spans="1:2" x14ac:dyDescent="0.2">
      <c r="A113" s="25" t="s">
        <v>222</v>
      </c>
      <c r="B113" s="48" t="s">
        <v>41</v>
      </c>
    </row>
    <row r="114" spans="1:2" x14ac:dyDescent="0.2">
      <c r="A114" s="25" t="s">
        <v>223</v>
      </c>
      <c r="B114" s="48" t="s">
        <v>42</v>
      </c>
    </row>
    <row r="115" spans="1:2" x14ac:dyDescent="0.2">
      <c r="A115" s="25" t="s">
        <v>224</v>
      </c>
      <c r="B115" s="48" t="s">
        <v>322</v>
      </c>
    </row>
    <row r="116" spans="1:2" x14ac:dyDescent="0.2">
      <c r="A116" s="25" t="s">
        <v>416</v>
      </c>
      <c r="B116" s="48" t="s">
        <v>417</v>
      </c>
    </row>
    <row r="117" spans="1:2" x14ac:dyDescent="0.2">
      <c r="A117" s="25" t="s">
        <v>225</v>
      </c>
      <c r="B117" s="48" t="s">
        <v>85</v>
      </c>
    </row>
    <row r="118" spans="1:2" x14ac:dyDescent="0.2">
      <c r="A118" s="25" t="s">
        <v>226</v>
      </c>
      <c r="B118" s="48" t="s">
        <v>86</v>
      </c>
    </row>
    <row r="119" spans="1:2" x14ac:dyDescent="0.2">
      <c r="A119" s="25" t="s">
        <v>228</v>
      </c>
      <c r="B119" s="48" t="s">
        <v>229</v>
      </c>
    </row>
    <row r="120" spans="1:2" x14ac:dyDescent="0.2">
      <c r="A120" s="25" t="s">
        <v>230</v>
      </c>
      <c r="B120" s="48" t="s">
        <v>323</v>
      </c>
    </row>
    <row r="121" spans="1:2" x14ac:dyDescent="0.2">
      <c r="A121" s="25" t="s">
        <v>231</v>
      </c>
      <c r="B121" s="48" t="s">
        <v>43</v>
      </c>
    </row>
    <row r="122" spans="1:2" x14ac:dyDescent="0.2">
      <c r="A122" s="25" t="s">
        <v>418</v>
      </c>
      <c r="B122" s="48" t="s">
        <v>324</v>
      </c>
    </row>
    <row r="123" spans="1:2" x14ac:dyDescent="0.2">
      <c r="A123" s="25" t="s">
        <v>232</v>
      </c>
      <c r="B123" s="48" t="s">
        <v>87</v>
      </c>
    </row>
    <row r="124" spans="1:2" x14ac:dyDescent="0.2">
      <c r="A124" s="25" t="s">
        <v>233</v>
      </c>
      <c r="B124" s="48" t="s">
        <v>88</v>
      </c>
    </row>
    <row r="125" spans="1:2" x14ac:dyDescent="0.2">
      <c r="A125" s="25" t="s">
        <v>419</v>
      </c>
      <c r="B125" s="48" t="s">
        <v>420</v>
      </c>
    </row>
    <row r="126" spans="1:2" x14ac:dyDescent="0.2">
      <c r="A126" s="25" t="s">
        <v>227</v>
      </c>
      <c r="B126" s="48" t="s">
        <v>478</v>
      </c>
    </row>
    <row r="127" spans="1:2" x14ac:dyDescent="0.2">
      <c r="A127" s="25" t="s">
        <v>351</v>
      </c>
      <c r="B127" s="48" t="s">
        <v>336</v>
      </c>
    </row>
    <row r="128" spans="1:2" x14ac:dyDescent="0.2">
      <c r="A128" s="25" t="s">
        <v>235</v>
      </c>
      <c r="B128" s="48" t="s">
        <v>89</v>
      </c>
    </row>
    <row r="129" spans="1:2" x14ac:dyDescent="0.2">
      <c r="A129" s="25" t="s">
        <v>236</v>
      </c>
      <c r="B129" s="48" t="s">
        <v>337</v>
      </c>
    </row>
    <row r="130" spans="1:2" x14ac:dyDescent="0.2">
      <c r="A130" s="25" t="s">
        <v>237</v>
      </c>
      <c r="B130" s="48" t="s">
        <v>44</v>
      </c>
    </row>
    <row r="131" spans="1:2" x14ac:dyDescent="0.2">
      <c r="A131" s="25" t="s">
        <v>238</v>
      </c>
      <c r="B131" s="48" t="s">
        <v>45</v>
      </c>
    </row>
    <row r="132" spans="1:2" x14ac:dyDescent="0.2">
      <c r="A132" s="25" t="s">
        <v>239</v>
      </c>
      <c r="B132" s="48" t="s">
        <v>421</v>
      </c>
    </row>
    <row r="133" spans="1:2" x14ac:dyDescent="0.2">
      <c r="A133" s="25" t="s">
        <v>240</v>
      </c>
      <c r="B133" s="48" t="s">
        <v>481</v>
      </c>
    </row>
    <row r="134" spans="1:2" x14ac:dyDescent="0.2">
      <c r="A134" s="25" t="s">
        <v>241</v>
      </c>
      <c r="B134" s="48" t="s">
        <v>106</v>
      </c>
    </row>
    <row r="135" spans="1:2" x14ac:dyDescent="0.2">
      <c r="A135" s="25" t="s">
        <v>422</v>
      </c>
      <c r="B135" s="48" t="s">
        <v>423</v>
      </c>
    </row>
    <row r="136" spans="1:2" x14ac:dyDescent="0.2">
      <c r="A136" s="25" t="s">
        <v>424</v>
      </c>
      <c r="B136" s="48" t="s">
        <v>425</v>
      </c>
    </row>
    <row r="137" spans="1:2" x14ac:dyDescent="0.2">
      <c r="A137" s="25" t="s">
        <v>242</v>
      </c>
      <c r="B137" s="48" t="s">
        <v>107</v>
      </c>
    </row>
    <row r="138" spans="1:2" x14ac:dyDescent="0.2">
      <c r="A138" s="25" t="s">
        <v>325</v>
      </c>
      <c r="B138" s="48" t="s">
        <v>326</v>
      </c>
    </row>
    <row r="139" spans="1:2" x14ac:dyDescent="0.2">
      <c r="A139" s="25" t="s">
        <v>327</v>
      </c>
      <c r="B139" s="48" t="s">
        <v>328</v>
      </c>
    </row>
    <row r="140" spans="1:2" x14ac:dyDescent="0.2">
      <c r="A140" s="25" t="s">
        <v>352</v>
      </c>
      <c r="B140" s="48" t="s">
        <v>338</v>
      </c>
    </row>
    <row r="141" spans="1:2" x14ac:dyDescent="0.2">
      <c r="A141" s="25" t="s">
        <v>353</v>
      </c>
      <c r="B141" s="48" t="s">
        <v>339</v>
      </c>
    </row>
    <row r="142" spans="1:2" x14ac:dyDescent="0.2">
      <c r="A142" s="25" t="s">
        <v>243</v>
      </c>
      <c r="B142" s="48" t="s">
        <v>46</v>
      </c>
    </row>
    <row r="143" spans="1:2" x14ac:dyDescent="0.2">
      <c r="A143" s="25" t="s">
        <v>354</v>
      </c>
      <c r="B143" s="48" t="s">
        <v>340</v>
      </c>
    </row>
    <row r="144" spans="1:2" x14ac:dyDescent="0.2">
      <c r="A144" s="25" t="s">
        <v>244</v>
      </c>
      <c r="B144" s="48" t="s">
        <v>47</v>
      </c>
    </row>
    <row r="145" spans="1:2" x14ac:dyDescent="0.2">
      <c r="A145" s="25" t="s">
        <v>245</v>
      </c>
      <c r="B145" s="48" t="s">
        <v>90</v>
      </c>
    </row>
    <row r="146" spans="1:2" x14ac:dyDescent="0.2">
      <c r="A146" s="25" t="s">
        <v>246</v>
      </c>
      <c r="B146" s="48" t="s">
        <v>91</v>
      </c>
    </row>
    <row r="147" spans="1:2" x14ac:dyDescent="0.2">
      <c r="A147" s="25" t="s">
        <v>355</v>
      </c>
      <c r="B147" s="48" t="s">
        <v>341</v>
      </c>
    </row>
    <row r="148" spans="1:2" x14ac:dyDescent="0.2">
      <c r="A148" s="25" t="s">
        <v>426</v>
      </c>
      <c r="B148" s="48" t="s">
        <v>427</v>
      </c>
    </row>
    <row r="149" spans="1:2" x14ac:dyDescent="0.2">
      <c r="A149" s="25" t="s">
        <v>304</v>
      </c>
      <c r="B149" s="48" t="s">
        <v>305</v>
      </c>
    </row>
    <row r="150" spans="1:2" x14ac:dyDescent="0.2">
      <c r="A150" s="25" t="s">
        <v>247</v>
      </c>
      <c r="B150" s="48" t="s">
        <v>329</v>
      </c>
    </row>
    <row r="151" spans="1:2" x14ac:dyDescent="0.2">
      <c r="A151" s="25" t="s">
        <v>428</v>
      </c>
      <c r="B151" s="48" t="s">
        <v>429</v>
      </c>
    </row>
    <row r="152" spans="1:2" x14ac:dyDescent="0.2">
      <c r="A152" s="25" t="s">
        <v>248</v>
      </c>
      <c r="B152" s="48" t="s">
        <v>48</v>
      </c>
    </row>
    <row r="153" spans="1:2" x14ac:dyDescent="0.2">
      <c r="A153" s="25" t="s">
        <v>295</v>
      </c>
      <c r="B153" s="48" t="s">
        <v>342</v>
      </c>
    </row>
    <row r="154" spans="1:2" x14ac:dyDescent="0.2">
      <c r="A154" s="25" t="s">
        <v>356</v>
      </c>
      <c r="B154" s="48" t="s">
        <v>343</v>
      </c>
    </row>
    <row r="155" spans="1:2" x14ac:dyDescent="0.2">
      <c r="A155" s="25" t="s">
        <v>249</v>
      </c>
      <c r="B155" s="48" t="s">
        <v>92</v>
      </c>
    </row>
    <row r="156" spans="1:2" x14ac:dyDescent="0.2">
      <c r="A156" s="25" t="s">
        <v>250</v>
      </c>
      <c r="B156" s="48" t="s">
        <v>49</v>
      </c>
    </row>
    <row r="157" spans="1:2" x14ac:dyDescent="0.2">
      <c r="A157" s="25" t="s">
        <v>430</v>
      </c>
      <c r="B157" s="48" t="s">
        <v>431</v>
      </c>
    </row>
    <row r="158" spans="1:2" x14ac:dyDescent="0.2">
      <c r="A158" s="25" t="s">
        <v>432</v>
      </c>
      <c r="B158" s="48" t="s">
        <v>433</v>
      </c>
    </row>
    <row r="159" spans="1:2" x14ac:dyDescent="0.2">
      <c r="A159" s="25" t="s">
        <v>251</v>
      </c>
      <c r="B159" s="48" t="s">
        <v>93</v>
      </c>
    </row>
    <row r="160" spans="1:2" x14ac:dyDescent="0.2">
      <c r="A160" s="25" t="s">
        <v>252</v>
      </c>
      <c r="B160" s="48" t="s">
        <v>133</v>
      </c>
    </row>
    <row r="161" spans="1:2" x14ac:dyDescent="0.2">
      <c r="A161" s="25" t="s">
        <v>253</v>
      </c>
      <c r="B161" s="48" t="s">
        <v>254</v>
      </c>
    </row>
    <row r="162" spans="1:2" x14ac:dyDescent="0.2">
      <c r="A162" s="25" t="s">
        <v>255</v>
      </c>
      <c r="B162" s="48" t="s">
        <v>482</v>
      </c>
    </row>
    <row r="163" spans="1:2" x14ac:dyDescent="0.2">
      <c r="A163" s="25" t="s">
        <v>256</v>
      </c>
      <c r="B163" s="48" t="s">
        <v>257</v>
      </c>
    </row>
    <row r="164" spans="1:2" x14ac:dyDescent="0.2">
      <c r="A164" s="25" t="s">
        <v>258</v>
      </c>
      <c r="B164" s="48" t="s">
        <v>50</v>
      </c>
    </row>
    <row r="165" spans="1:2" x14ac:dyDescent="0.2">
      <c r="A165" s="25" t="s">
        <v>259</v>
      </c>
      <c r="B165" s="48" t="s">
        <v>51</v>
      </c>
    </row>
    <row r="166" spans="1:2" x14ac:dyDescent="0.2">
      <c r="A166" s="25" t="s">
        <v>260</v>
      </c>
      <c r="B166" s="49" t="s">
        <v>52</v>
      </c>
    </row>
    <row r="167" spans="1:2" x14ac:dyDescent="0.2">
      <c r="A167" s="25" t="s">
        <v>261</v>
      </c>
      <c r="B167" s="48" t="s">
        <v>434</v>
      </c>
    </row>
    <row r="168" spans="1:2" x14ac:dyDescent="0.2">
      <c r="A168" s="25" t="s">
        <v>262</v>
      </c>
      <c r="B168" s="49" t="s">
        <v>53</v>
      </c>
    </row>
    <row r="169" spans="1:2" x14ac:dyDescent="0.2">
      <c r="A169" s="25" t="s">
        <v>263</v>
      </c>
      <c r="B169" s="49" t="s">
        <v>54</v>
      </c>
    </row>
    <row r="170" spans="1:2" x14ac:dyDescent="0.2">
      <c r="A170" s="25" t="s">
        <v>264</v>
      </c>
      <c r="B170" s="49" t="s">
        <v>94</v>
      </c>
    </row>
    <row r="171" spans="1:2" x14ac:dyDescent="0.2">
      <c r="A171" s="25" t="s">
        <v>265</v>
      </c>
      <c r="B171" s="49" t="s">
        <v>114</v>
      </c>
    </row>
    <row r="172" spans="1:2" x14ac:dyDescent="0.2">
      <c r="A172" s="25" t="s">
        <v>266</v>
      </c>
      <c r="B172" s="49" t="s">
        <v>55</v>
      </c>
    </row>
    <row r="173" spans="1:2" x14ac:dyDescent="0.2">
      <c r="A173" s="25" t="s">
        <v>267</v>
      </c>
      <c r="B173" s="49" t="s">
        <v>56</v>
      </c>
    </row>
    <row r="174" spans="1:2" x14ac:dyDescent="0.2">
      <c r="A174" s="25" t="s">
        <v>268</v>
      </c>
      <c r="B174" s="49" t="s">
        <v>57</v>
      </c>
    </row>
    <row r="175" spans="1:2" x14ac:dyDescent="0.2">
      <c r="A175" s="25" t="s">
        <v>269</v>
      </c>
      <c r="B175" s="49" t="s">
        <v>58</v>
      </c>
    </row>
    <row r="176" spans="1:2" x14ac:dyDescent="0.2">
      <c r="A176" s="25" t="s">
        <v>270</v>
      </c>
      <c r="B176" s="49" t="s">
        <v>95</v>
      </c>
    </row>
    <row r="177" spans="1:4" x14ac:dyDescent="0.2">
      <c r="A177" s="25" t="s">
        <v>271</v>
      </c>
      <c r="B177" s="49" t="s">
        <v>272</v>
      </c>
    </row>
    <row r="178" spans="1:4" x14ac:dyDescent="0.2">
      <c r="A178" s="25" t="s">
        <v>273</v>
      </c>
      <c r="B178" s="49" t="s">
        <v>96</v>
      </c>
      <c r="D178" s="27" t="str">
        <f>IF(AND(B178&gt;0,A178=0),"Bitte tragen Sie die zugehörige EC-Nummer ein!","")</f>
        <v/>
      </c>
    </row>
    <row r="179" spans="1:4" x14ac:dyDescent="0.2">
      <c r="A179" s="25" t="s">
        <v>274</v>
      </c>
      <c r="B179" s="49" t="s">
        <v>97</v>
      </c>
    </row>
    <row r="180" spans="1:4" x14ac:dyDescent="0.2">
      <c r="A180" s="25" t="s">
        <v>275</v>
      </c>
      <c r="B180" s="49" t="s">
        <v>98</v>
      </c>
    </row>
    <row r="181" spans="1:4" x14ac:dyDescent="0.2">
      <c r="A181" s="25" t="s">
        <v>276</v>
      </c>
      <c r="B181" s="49" t="s">
        <v>59</v>
      </c>
    </row>
    <row r="182" spans="1:4" x14ac:dyDescent="0.2">
      <c r="A182" s="25" t="s">
        <v>277</v>
      </c>
      <c r="B182" s="49" t="s">
        <v>60</v>
      </c>
    </row>
    <row r="183" spans="1:4" x14ac:dyDescent="0.2">
      <c r="A183" s="25" t="s">
        <v>278</v>
      </c>
      <c r="B183" s="49" t="s">
        <v>110</v>
      </c>
    </row>
    <row r="184" spans="1:4" x14ac:dyDescent="0.2">
      <c r="A184" s="25" t="s">
        <v>435</v>
      </c>
      <c r="B184" s="49" t="s">
        <v>436</v>
      </c>
    </row>
    <row r="185" spans="1:4" x14ac:dyDescent="0.2">
      <c r="A185" s="25" t="s">
        <v>280</v>
      </c>
      <c r="B185" s="49" t="s">
        <v>99</v>
      </c>
    </row>
    <row r="186" spans="1:4" x14ac:dyDescent="0.2">
      <c r="A186" s="25" t="s">
        <v>281</v>
      </c>
      <c r="B186" s="49" t="s">
        <v>134</v>
      </c>
    </row>
    <row r="187" spans="1:4" x14ac:dyDescent="0.2">
      <c r="A187" s="25" t="s">
        <v>282</v>
      </c>
      <c r="B187" s="49" t="s">
        <v>100</v>
      </c>
    </row>
    <row r="188" spans="1:4" x14ac:dyDescent="0.2">
      <c r="A188" s="25" t="s">
        <v>357</v>
      </c>
      <c r="B188" s="49" t="s">
        <v>344</v>
      </c>
    </row>
    <row r="189" spans="1:4" x14ac:dyDescent="0.2">
      <c r="A189" s="25" t="s">
        <v>150</v>
      </c>
      <c r="B189" s="49" t="s">
        <v>437</v>
      </c>
    </row>
    <row r="190" spans="1:4" x14ac:dyDescent="0.2">
      <c r="A190" s="25" t="s">
        <v>284</v>
      </c>
      <c r="B190" s="49" t="s">
        <v>285</v>
      </c>
    </row>
    <row r="191" spans="1:4" x14ac:dyDescent="0.2">
      <c r="A191" s="25" t="s">
        <v>438</v>
      </c>
      <c r="B191" s="49" t="s">
        <v>439</v>
      </c>
    </row>
    <row r="192" spans="1:4" x14ac:dyDescent="0.2">
      <c r="A192" s="25" t="s">
        <v>286</v>
      </c>
      <c r="B192" s="49" t="s">
        <v>135</v>
      </c>
    </row>
    <row r="193" spans="1:2" x14ac:dyDescent="0.2">
      <c r="A193" s="25" t="s">
        <v>330</v>
      </c>
      <c r="B193" s="49" t="s">
        <v>440</v>
      </c>
    </row>
    <row r="194" spans="1:2" x14ac:dyDescent="0.2">
      <c r="A194" s="25" t="s">
        <v>441</v>
      </c>
      <c r="B194" s="49" t="s">
        <v>442</v>
      </c>
    </row>
    <row r="195" spans="1:2" x14ac:dyDescent="0.2">
      <c r="A195" s="25" t="s">
        <v>443</v>
      </c>
      <c r="B195" s="49" t="s">
        <v>444</v>
      </c>
    </row>
    <row r="196" spans="1:2" x14ac:dyDescent="0.2">
      <c r="A196" s="25" t="s">
        <v>287</v>
      </c>
      <c r="B196" s="49" t="s">
        <v>101</v>
      </c>
    </row>
    <row r="197" spans="1:2" x14ac:dyDescent="0.2">
      <c r="A197" s="25" t="s">
        <v>288</v>
      </c>
      <c r="B197" s="49" t="s">
        <v>111</v>
      </c>
    </row>
    <row r="198" spans="1:2" x14ac:dyDescent="0.2">
      <c r="A198" s="25" t="s">
        <v>358</v>
      </c>
      <c r="B198" s="49" t="s">
        <v>345</v>
      </c>
    </row>
    <row r="199" spans="1:2" x14ac:dyDescent="0.2">
      <c r="A199" s="25" t="s">
        <v>169</v>
      </c>
      <c r="B199" s="49" t="s">
        <v>445</v>
      </c>
    </row>
    <row r="200" spans="1:2" x14ac:dyDescent="0.2">
      <c r="A200" s="25" t="s">
        <v>296</v>
      </c>
      <c r="B200" s="49" t="s">
        <v>297</v>
      </c>
    </row>
    <row r="201" spans="1:2" x14ac:dyDescent="0.2">
      <c r="A201" s="25" t="s">
        <v>290</v>
      </c>
      <c r="B201" s="49" t="s">
        <v>61</v>
      </c>
    </row>
    <row r="202" spans="1:2" x14ac:dyDescent="0.2">
      <c r="A202" s="25" t="s">
        <v>291</v>
      </c>
      <c r="B202" s="49" t="s">
        <v>136</v>
      </c>
    </row>
    <row r="203" spans="1:2" x14ac:dyDescent="0.2">
      <c r="A203" s="25" t="s">
        <v>446</v>
      </c>
      <c r="B203" s="49" t="s">
        <v>447</v>
      </c>
    </row>
    <row r="204" spans="1:2" x14ac:dyDescent="0.2">
      <c r="A204" s="25" t="s">
        <v>292</v>
      </c>
      <c r="B204" s="49" t="s">
        <v>102</v>
      </c>
    </row>
    <row r="205" spans="1:2" x14ac:dyDescent="0.2">
      <c r="A205" s="25" t="s">
        <v>209</v>
      </c>
      <c r="B205" s="48" t="s">
        <v>480</v>
      </c>
    </row>
    <row r="206" spans="1:2" x14ac:dyDescent="0.2">
      <c r="A206" s="50"/>
      <c r="B206" s="49"/>
    </row>
    <row r="207" spans="1:2" x14ac:dyDescent="0.2">
      <c r="A207" s="50"/>
      <c r="B207" s="49"/>
    </row>
    <row r="208" spans="1:2" x14ac:dyDescent="0.2">
      <c r="A208" s="50"/>
      <c r="B208" s="49"/>
    </row>
    <row r="209" spans="1:2" x14ac:dyDescent="0.2">
      <c r="A209" s="50"/>
      <c r="B209" s="49"/>
    </row>
    <row r="210" spans="1:2" x14ac:dyDescent="0.2">
      <c r="A210" s="50"/>
      <c r="B210" s="49"/>
    </row>
    <row r="211" spans="1:2" x14ac:dyDescent="0.2">
      <c r="A211" s="50"/>
      <c r="B211" s="49"/>
    </row>
    <row r="212" spans="1:2" x14ac:dyDescent="0.2">
      <c r="A212" s="50"/>
      <c r="B212" s="49"/>
    </row>
    <row r="213" spans="1:2" x14ac:dyDescent="0.2">
      <c r="A213" s="50"/>
      <c r="B213" s="49"/>
    </row>
    <row r="214" spans="1:2" x14ac:dyDescent="0.2">
      <c r="A214" s="50"/>
      <c r="B214" s="49"/>
    </row>
    <row r="215" spans="1:2" x14ac:dyDescent="0.2">
      <c r="A215" s="50"/>
      <c r="B215" s="49"/>
    </row>
    <row r="216" spans="1:2" x14ac:dyDescent="0.2">
      <c r="A216" s="50"/>
      <c r="B216" s="49"/>
    </row>
    <row r="217" spans="1:2" x14ac:dyDescent="0.2">
      <c r="A217" s="50"/>
      <c r="B217" s="49"/>
    </row>
    <row r="218" spans="1:2" x14ac:dyDescent="0.2">
      <c r="A218" s="50"/>
      <c r="B218" s="49"/>
    </row>
    <row r="219" spans="1:2" x14ac:dyDescent="0.2">
      <c r="A219" s="50"/>
      <c r="B219" s="49"/>
    </row>
    <row r="220" spans="1:2" x14ac:dyDescent="0.2">
      <c r="A220" s="50"/>
      <c r="B220" s="49"/>
    </row>
  </sheetData>
  <sheetProtection algorithmName="SHA-512" hashValue="lF0cMIELqcG9tvJnlVxYhmGEmdmZL3TvNchjSCh5nBQVnMPYqnwBeITRBYZJR34Z5KPtQJViQBZ2jft4pi5utw==" saltValue="r8U1YPSGtOfof//nC9S/OA==" spinCount="100000" sheet="1" formatCells="0" formatColumns="0" formatRows="0"/>
  <sortState ref="A11:B205">
    <sortCondition ref="B11:B205"/>
  </sortState>
  <mergeCells count="1">
    <mergeCell ref="A5:B5"/>
  </mergeCells>
  <phoneticPr fontId="0" type="noConversion"/>
  <pageMargins left="0.78740157499999996" right="0.78740157499999996" top="0.984251969" bottom="0.984251969" header="0.4921259845" footer="0.49212598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Cent_kWh</vt:lpstr>
      <vt:lpstr>Verbraucher</vt:lpstr>
      <vt:lpstr>Beschwerden</vt:lpstr>
      <vt:lpstr>Lf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2013-12-17T14:01:01Z</dcterms:created>
  <dcterms:modified xsi:type="dcterms:W3CDTF">2018-01-09T10:05:04Z</dcterms:modified>
</cp:coreProperties>
</file>