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2" windowWidth="16896" windowHeight="10776" tabRatio="834" activeTab="0"/>
  </bookViews>
  <sheets>
    <sheet name="Allgemeine Informationen" sheetId="1" r:id="rId1"/>
    <sheet name="A.Organisatorische Fragen" sheetId="2" r:id="rId2"/>
    <sheet name="B.Energiew. Daten Teil 1" sheetId="3" r:id="rId3"/>
    <sheet name="B.Energiew. Daten Teil 2" sheetId="4" r:id="rId4"/>
    <sheet name="C.Detail Anlagevermögen" sheetId="5" r:id="rId5"/>
    <sheet name="D.Unbundling Berichterstattung" sheetId="6" r:id="rId6"/>
    <sheet name="E. Mess- und Zählerwesen" sheetId="7" r:id="rId7"/>
    <sheet name="F. Pachtzins und Abschreibungen" sheetId="8" r:id="rId8"/>
    <sheet name="G.Prozesskosten" sheetId="9" r:id="rId9"/>
  </sheets>
  <externalReferences>
    <externalReference r:id="rId12"/>
  </externalReferences>
  <definedNames>
    <definedName name="_xlnm.Print_Area" localSheetId="1">'A.Organisatorische Fragen'!$A$1:$R$74</definedName>
    <definedName name="_xlnm.Print_Area" localSheetId="0">'Allgemeine Informationen'!$A$1:$D$38</definedName>
    <definedName name="_xlnm.Print_Area" localSheetId="2">'B.Energiew. Daten Teil 1'!$A$1:$I$78</definedName>
    <definedName name="_xlnm.Print_Area" localSheetId="3">'B.Energiew. Daten Teil 2'!$A$1:$L$118</definedName>
    <definedName name="_xlnm.Print_Area" localSheetId="4">'C.Detail Anlagevermögen'!$A$1:$L$16</definedName>
    <definedName name="_xlnm.Print_Area" localSheetId="5">'D.Unbundling Berichterstattung'!$A$1:$G$101</definedName>
    <definedName name="_xlnm.Print_Area" localSheetId="6">'E. Mess- und Zählerwesen'!$A$1:$F$34</definedName>
    <definedName name="_xlnm.Print_Area" localSheetId="7">'F. Pachtzins und Abschreibungen'!$A$1:$G$47</definedName>
    <definedName name="_xlnm.Print_Area" localSheetId="8">'G.Prozesskosten'!$A$1:$E$47</definedName>
    <definedName name="_xlnm.Print_Titles" localSheetId="2">'B.Energiew. Daten Teil 1'!$1:$3</definedName>
    <definedName name="_xlnm.Print_Titles" localSheetId="3">'B.Energiew. Daten Teil 2'!$1:$3</definedName>
    <definedName name="Größe_des_Unternehmens" localSheetId="8">#REF!</definedName>
    <definedName name="Größe_des_Unternehmens">#REF!</definedName>
    <definedName name="Z_77E10319_A157_4D67_AEDE_4B83F0970B0E_.wvu.PrintArea" localSheetId="1" hidden="1">'A.Organisatorische Fragen'!$A$1:$Q$74</definedName>
    <definedName name="Z_77E10319_A157_4D67_AEDE_4B83F0970B0E_.wvu.PrintArea" localSheetId="2" hidden="1">'B.Energiew. Daten Teil 1'!$A$1:$I$63</definedName>
    <definedName name="Z_77E10319_A157_4D67_AEDE_4B83F0970B0E_.wvu.PrintArea" localSheetId="3" hidden="1">'B.Energiew. Daten Teil 2'!$A$1:$L$86</definedName>
  </definedNames>
  <calcPr fullCalcOnLoad="1"/>
</workbook>
</file>

<file path=xl/sharedStrings.xml><?xml version="1.0" encoding="utf-8"?>
<sst xmlns="http://schemas.openxmlformats.org/spreadsheetml/2006/main" count="1387" uniqueCount="1137">
  <si>
    <t>Anzahl im Gesamt-unternehmen</t>
  </si>
  <si>
    <t>davon Zählpunkte mit gemessener Leistung (1/4h Max)</t>
  </si>
  <si>
    <t>Summe Umlaufvermögen</t>
  </si>
  <si>
    <t>Physikalische Netzverluste</t>
  </si>
  <si>
    <t>B.7.</t>
  </si>
  <si>
    <t>B.3.</t>
  </si>
  <si>
    <t>B.5.</t>
  </si>
  <si>
    <t xml:space="preserve">Physische Netzanlagen </t>
  </si>
  <si>
    <t>Freileitungen</t>
  </si>
  <si>
    <t>Kabelleitungen</t>
  </si>
  <si>
    <t>Transformatoren</t>
  </si>
  <si>
    <t>über Zählpunkte mit Lastprofilzähler (Endverbraucher)</t>
  </si>
  <si>
    <t>TEUR</t>
  </si>
  <si>
    <t>Summe Anlagevermögen</t>
  </si>
  <si>
    <t xml:space="preserve">über Zählpunkte ohne Leistungsmessung </t>
  </si>
  <si>
    <t>über Zählpunkte mit unterbrechbarer Lieferung</t>
  </si>
  <si>
    <t>Bezug aus dem vorgelagerten Netz</t>
  </si>
  <si>
    <t>Abgabe in das vorgelagerte Netz</t>
  </si>
  <si>
    <t>Bezug von Weiterverteilern (untergelagerte Netze)</t>
  </si>
  <si>
    <t>Exporte und Importe:</t>
  </si>
  <si>
    <t>Exporte (Lieferungen über die Staatsgrenze)</t>
  </si>
  <si>
    <t>Importe (Bezüge von außerhalb des Staatsgebietes)</t>
  </si>
  <si>
    <t>Einspeisungen in das Netz</t>
  </si>
  <si>
    <t>von Kraft-Wärme-Kopplungsanlagen</t>
  </si>
  <si>
    <t>von Wasserkraftanlagen &lt; 10 MW</t>
  </si>
  <si>
    <t>von Sonstigen (Wasserkraft &gt;10 MW, übrige)</t>
  </si>
  <si>
    <t>Summe Einspeisungen in das Netz</t>
  </si>
  <si>
    <t>Summe der Zählpunkte im Netz</t>
  </si>
  <si>
    <t>Summe der Zählpunkte von Einspeisern</t>
  </si>
  <si>
    <t>B.1.1.1.</t>
  </si>
  <si>
    <t>B.1.1.2.</t>
  </si>
  <si>
    <t>B.1.2.1.</t>
  </si>
  <si>
    <t>B.1.2.2.</t>
  </si>
  <si>
    <t>B.1.3.1.</t>
  </si>
  <si>
    <t>B.1.3.2.</t>
  </si>
  <si>
    <t>B.5.5.</t>
  </si>
  <si>
    <t>Umspannung 380/110 kV</t>
  </si>
  <si>
    <t>Umspannung 110 kV/Niederspannung</t>
  </si>
  <si>
    <t>Umspannung 110 kV/Mittelspannung</t>
  </si>
  <si>
    <t>Umspannung 220 kV/Niederspannung</t>
  </si>
  <si>
    <t>Umspannung 220 kV/Mittelspannung</t>
  </si>
  <si>
    <t>Firmenbuchnummer:</t>
  </si>
  <si>
    <t>Umspannwerke/Stationen</t>
  </si>
  <si>
    <t>Name:</t>
  </si>
  <si>
    <t>Tel. Nr.:</t>
  </si>
  <si>
    <t>e-mail:</t>
  </si>
  <si>
    <t>B.2.1.</t>
  </si>
  <si>
    <t>B.2.2.</t>
  </si>
  <si>
    <t>Summe aktive Mitarbeiter (Vollzeitäquivalente)</t>
  </si>
  <si>
    <t>Summe Sachanlagen</t>
  </si>
  <si>
    <t>Trassenlänge (km)</t>
  </si>
  <si>
    <t>Systemlänge (km)</t>
  </si>
  <si>
    <t>ja</t>
  </si>
  <si>
    <t>B.2.</t>
  </si>
  <si>
    <t>Netzverluste und Pumpstrom</t>
  </si>
  <si>
    <t>&gt;10.000 MWh</t>
  </si>
  <si>
    <t>1.000 - 10.000 MWh</t>
  </si>
  <si>
    <t>&lt;1.000 MWh</t>
  </si>
  <si>
    <t>Summe Aktiva</t>
  </si>
  <si>
    <t>Wasser</t>
  </si>
  <si>
    <t>Mühle</t>
  </si>
  <si>
    <t>Sägewerk</t>
  </si>
  <si>
    <t>Verkehr</t>
  </si>
  <si>
    <t>nein</t>
  </si>
  <si>
    <t>DATEN 2002</t>
  </si>
  <si>
    <t>Die vorliegenden Auskünfte werden der Energie-Control GmbH zur Besorgung Ihrer gesetzlichen</t>
  </si>
  <si>
    <t>Anzahl im sonstigen Bereich</t>
  </si>
  <si>
    <t xml:space="preserve">    sonstige Bereiche:</t>
  </si>
  <si>
    <t xml:space="preserve">    wenn ja, Name der Muttergesellschaft</t>
  </si>
  <si>
    <t>Gesamt</t>
  </si>
  <si>
    <t>Angestellte</t>
  </si>
  <si>
    <t xml:space="preserve">    davon Akademiker</t>
  </si>
  <si>
    <t xml:space="preserve">    davon Maturanten</t>
  </si>
  <si>
    <t>B.1.</t>
  </si>
  <si>
    <t>Sonstige</t>
  </si>
  <si>
    <t>Summe Umsatzerlöse</t>
  </si>
  <si>
    <t>Summe Forderungen und sonstige Vermögensgegenstände</t>
  </si>
  <si>
    <t>Summe Verbindlichkeiten</t>
  </si>
  <si>
    <t>Anzahl betrieblich finanzierter Pensionisten</t>
  </si>
  <si>
    <t>Stromerzeugung</t>
  </si>
  <si>
    <t>Stromhandel</t>
  </si>
  <si>
    <t>Erdgashandel</t>
  </si>
  <si>
    <t>Wärme</t>
  </si>
  <si>
    <t>Telekommunikation</t>
  </si>
  <si>
    <t>Summe Rückstellungen</t>
  </si>
  <si>
    <t>Bestandsveränderungen</t>
  </si>
  <si>
    <t>Materialaufwand</t>
  </si>
  <si>
    <t>Personalaufwand</t>
  </si>
  <si>
    <t>Abschreibungen</t>
  </si>
  <si>
    <t>So.betr. Aufwand</t>
  </si>
  <si>
    <t xml:space="preserve">EGT </t>
  </si>
  <si>
    <t>Ebene 3</t>
  </si>
  <si>
    <t>Aktivierte Eigenleistung</t>
  </si>
  <si>
    <t>Sonstige betriebl. Erträge</t>
  </si>
  <si>
    <t>AKTIVA</t>
  </si>
  <si>
    <t>Anlagevermögen</t>
  </si>
  <si>
    <t>Immaterielle Vermögensgegenstände</t>
  </si>
  <si>
    <t>Sachanlagen</t>
  </si>
  <si>
    <t>Finanzanlagen</t>
  </si>
  <si>
    <t>Rechnungsabgrenzungsposten</t>
  </si>
  <si>
    <t>PASSIVA</t>
  </si>
  <si>
    <t>Eigenkapital</t>
  </si>
  <si>
    <t>Vorräte</t>
  </si>
  <si>
    <t>Wertpapiere</t>
  </si>
  <si>
    <t>Kassenbestand, Schecks, Guthaben bei Kreditinstituten</t>
  </si>
  <si>
    <t>A.</t>
  </si>
  <si>
    <t>B.</t>
  </si>
  <si>
    <t>E.</t>
  </si>
  <si>
    <t>F.</t>
  </si>
  <si>
    <t>Unversteuerte Rücklagen</t>
  </si>
  <si>
    <t>Baukostenzuschüsse</t>
  </si>
  <si>
    <t>Anzahl</t>
  </si>
  <si>
    <t>MVA</t>
  </si>
  <si>
    <t>Lehrlinge</t>
  </si>
  <si>
    <t>Arbeiter</t>
  </si>
  <si>
    <t>Organisatorische Fragen</t>
  </si>
  <si>
    <t>Kommentare</t>
  </si>
  <si>
    <t>Datum</t>
  </si>
  <si>
    <t>A.1.</t>
  </si>
  <si>
    <t>A.1.1.</t>
  </si>
  <si>
    <t>A.1.2.</t>
  </si>
  <si>
    <t>A.2.</t>
  </si>
  <si>
    <t>A.3.</t>
  </si>
  <si>
    <t>A.3.1.</t>
  </si>
  <si>
    <t>A.3.2.</t>
  </si>
  <si>
    <t>A.4.</t>
  </si>
  <si>
    <t>A.4.1.</t>
  </si>
  <si>
    <t>A.5.</t>
  </si>
  <si>
    <t>Summe Netz</t>
  </si>
  <si>
    <t>B.4.</t>
  </si>
  <si>
    <t>B.9.</t>
  </si>
  <si>
    <t>Stempel und Unterschrift</t>
  </si>
  <si>
    <t xml:space="preserve">Anzahl Mitarbeiter im Vorruhestand </t>
  </si>
  <si>
    <t>B.1.1.</t>
  </si>
  <si>
    <t>A.1.3.</t>
  </si>
  <si>
    <t>Eigentümerstruktur</t>
  </si>
  <si>
    <t>Eigentümer</t>
  </si>
  <si>
    <t>Anteil in Prozent</t>
  </si>
  <si>
    <t>Grundstücke und Bauten</t>
  </si>
  <si>
    <t>Technische Anlagen und Maschinen</t>
  </si>
  <si>
    <t>Sonstige Anmerkungen</t>
  </si>
  <si>
    <t>kumulierte Absch-reibungen</t>
  </si>
  <si>
    <t>Anschaffungskosten</t>
  </si>
  <si>
    <t>Buchwerte</t>
  </si>
  <si>
    <t>Geleistete Anzahlungen und Anlagen in Bau</t>
  </si>
  <si>
    <r>
      <t>km</t>
    </r>
    <r>
      <rPr>
        <b/>
        <sz val="10"/>
        <rFont val="Arial"/>
        <family val="2"/>
      </rPr>
      <t>²</t>
    </r>
  </si>
  <si>
    <t>B.3.1.</t>
  </si>
  <si>
    <t>380 kV Leitungen</t>
  </si>
  <si>
    <t>220 kV Leitungen</t>
  </si>
  <si>
    <t>110 kV Leitungen</t>
  </si>
  <si>
    <t>Umspannung 380/220 kV</t>
  </si>
  <si>
    <t>Umspannung 220/110 kV</t>
  </si>
  <si>
    <t>B.1.2.</t>
  </si>
  <si>
    <t>B.1.3.</t>
  </si>
  <si>
    <t>Erträge aus Beteiligungen</t>
  </si>
  <si>
    <t>Sonst. Finanzergebnis</t>
  </si>
  <si>
    <t>Außerordentliches Ergebnis</t>
  </si>
  <si>
    <t>Steuern vom Einkommen und Ertrag</t>
  </si>
  <si>
    <t>Jahresüberschuß/Jahresfehlbetrag</t>
  </si>
  <si>
    <t>Ebene 4</t>
  </si>
  <si>
    <t>Ebene 5</t>
  </si>
  <si>
    <t>Ebene 6</t>
  </si>
  <si>
    <t>Ebene 7</t>
  </si>
  <si>
    <t>B.3.2.</t>
  </si>
  <si>
    <t>B.4.1.</t>
  </si>
  <si>
    <t>B.4.2.</t>
  </si>
  <si>
    <t>B.5.1.</t>
  </si>
  <si>
    <t>B.5.2.</t>
  </si>
  <si>
    <t>B.5.3.</t>
  </si>
  <si>
    <t>B.5.4.</t>
  </si>
  <si>
    <t>C.</t>
  </si>
  <si>
    <t>Sonstiges</t>
  </si>
  <si>
    <t>C.1.1.</t>
  </si>
  <si>
    <t>C.1.2.</t>
  </si>
  <si>
    <t>C.1.3.</t>
  </si>
  <si>
    <t>C.1.4.</t>
  </si>
  <si>
    <t>Betriebserfolg (C.1.1.-C.1.9.)</t>
  </si>
  <si>
    <t>Finanzerfolg (C.1.11.-C.1.12.)</t>
  </si>
  <si>
    <t>Bilanz</t>
  </si>
  <si>
    <t>B.6.</t>
  </si>
  <si>
    <t>B.8.</t>
  </si>
  <si>
    <t>B.10.</t>
  </si>
  <si>
    <t>Summe Passiva</t>
  </si>
  <si>
    <t>Zugänge</t>
  </si>
  <si>
    <t>Abgänge</t>
  </si>
  <si>
    <t>F.1.</t>
  </si>
  <si>
    <t>Umlagen/interne Leistungsverrechnungen</t>
  </si>
  <si>
    <t xml:space="preserve">    Forderungen aus Lieferungen und Leistungen</t>
  </si>
  <si>
    <t xml:space="preserve">    Abfertigung</t>
  </si>
  <si>
    <t xml:space="preserve">    Verbindlichkeiten aus Lieferungen und Leistungen</t>
  </si>
  <si>
    <t>Erdgasnetz</t>
  </si>
  <si>
    <t>Elektroinstallation</t>
  </si>
  <si>
    <t>SHT</t>
  </si>
  <si>
    <t>SNT</t>
  </si>
  <si>
    <t>WHT</t>
  </si>
  <si>
    <t>WNT</t>
  </si>
  <si>
    <t>Summe Abgabe an Endverbraucher Ebene 3</t>
  </si>
  <si>
    <t>Summe Abgabe an Endverbraucher Ebene 4</t>
  </si>
  <si>
    <t>Summe Abgabe an Endverbraucher Ebene 5</t>
  </si>
  <si>
    <t>Summe Abgabe an Endverbraucher Ebene 7</t>
  </si>
  <si>
    <t>Summe Abgabe an Endverbraucher Ebene 6</t>
  </si>
  <si>
    <t>LP</t>
  </si>
  <si>
    <t>in MW</t>
  </si>
  <si>
    <t>in MWh</t>
  </si>
  <si>
    <t>Summe Abgabe an Endverbraucher Ebene 3 bis 7</t>
  </si>
  <si>
    <t>Ebene 5 - Austausch mit anderen Netzen:</t>
  </si>
  <si>
    <t>Ebene 3 - Austausch mit anderen Netzen:</t>
  </si>
  <si>
    <t>Ebene 4 - Austausch mit anderen Netzen:</t>
  </si>
  <si>
    <t>Ebene 6 - Austausch mit anderen Netzen:</t>
  </si>
  <si>
    <t>Ebene 7 - Austausch mit anderen Netzen:</t>
  </si>
  <si>
    <t>B.1.3.3.</t>
  </si>
  <si>
    <t>B.1.4.1.</t>
  </si>
  <si>
    <t>B.1.4.2.</t>
  </si>
  <si>
    <t>B.1.4.3.</t>
  </si>
  <si>
    <t>B.1.4.4.</t>
  </si>
  <si>
    <t>B.1.5.1.</t>
  </si>
  <si>
    <t>B.1.5.2.</t>
  </si>
  <si>
    <t>B.1.5.3.</t>
  </si>
  <si>
    <t>B.1.5.4.</t>
  </si>
  <si>
    <t>B.1.5.5.</t>
  </si>
  <si>
    <t>Ebene 3 - Abgabe elektrischer Energie aus dem Netz an Endverbraucher:</t>
  </si>
  <si>
    <t>Ebene 4 - Abgabe elektrischer Energie aus dem Netz an Endverbraucher:</t>
  </si>
  <si>
    <t>Ebene 5 - Abgabe elektrischer Energie aus dem Netz an Endverbraucher:</t>
  </si>
  <si>
    <t>Ebene 6 - Abgabe elektrischer Energie aus dem Netz an Endverbraucher:</t>
  </si>
  <si>
    <t>B.1.4.</t>
  </si>
  <si>
    <t>Ebene 7 - Abgabe elektrischer Energie aus dem Netz an Endverbraucher:</t>
  </si>
  <si>
    <t>B.1.5.</t>
  </si>
  <si>
    <t>B.1.6.</t>
  </si>
  <si>
    <t>Austausch mit anderen Netzen</t>
  </si>
  <si>
    <t>Abgabe elektrischer Energie aus dem Netz an Endverbraucher</t>
  </si>
  <si>
    <t>B.2.1.1.</t>
  </si>
  <si>
    <t>B.2.1.2.</t>
  </si>
  <si>
    <t>B.2.1.3.</t>
  </si>
  <si>
    <t>B.2.1.4.</t>
  </si>
  <si>
    <t>B.2.2.2.</t>
  </si>
  <si>
    <t>B.2.2.1.</t>
  </si>
  <si>
    <t>B.2.2.3.</t>
  </si>
  <si>
    <t>B.2.2.4.</t>
  </si>
  <si>
    <t>B.2.3.</t>
  </si>
  <si>
    <t>B.2.3.1.</t>
  </si>
  <si>
    <t>B.2.3.2.</t>
  </si>
  <si>
    <t>B.2.3.3.</t>
  </si>
  <si>
    <t>B.2.3.4.</t>
  </si>
  <si>
    <t>B.2.4.</t>
  </si>
  <si>
    <t>B.2.4.1.</t>
  </si>
  <si>
    <t>B.2.4.2.</t>
  </si>
  <si>
    <t>B.2.4.3.</t>
  </si>
  <si>
    <t>B.2.4.4.</t>
  </si>
  <si>
    <t>B.2.5.</t>
  </si>
  <si>
    <t>B.2.5.1.</t>
  </si>
  <si>
    <t>B.2.5.2.</t>
  </si>
  <si>
    <t>B.2.5.3.</t>
  </si>
  <si>
    <t>B.2.5.4.</t>
  </si>
  <si>
    <t>B.6.1.</t>
  </si>
  <si>
    <t>B.6.2.</t>
  </si>
  <si>
    <t>B.6.3.</t>
  </si>
  <si>
    <t>B.6.4.</t>
  </si>
  <si>
    <t>B.6.5.</t>
  </si>
  <si>
    <t>B.7.1.</t>
  </si>
  <si>
    <t>B.7.2.</t>
  </si>
  <si>
    <t>B.7.3.</t>
  </si>
  <si>
    <t>B.7.4.</t>
  </si>
  <si>
    <t>B.7.5.</t>
  </si>
  <si>
    <t>B.8.1</t>
  </si>
  <si>
    <t>B.8.2</t>
  </si>
  <si>
    <t>B.8.3</t>
  </si>
  <si>
    <t>B.11.</t>
  </si>
  <si>
    <t>Stand zu Beginn des Gj</t>
  </si>
  <si>
    <t>Stand am Ende des Gj</t>
  </si>
  <si>
    <t>+/- Umbuc-hungen</t>
  </si>
  <si>
    <t xml:space="preserve">    Forderungen gegenüber verbundenen Unternehmen</t>
  </si>
  <si>
    <t xml:space="preserve">    sonstige Forderungen und Vermögensgegenstände</t>
  </si>
  <si>
    <t xml:space="preserve">    Pension</t>
  </si>
  <si>
    <t xml:space="preserve">    sonstige Rückstellung</t>
  </si>
  <si>
    <t xml:space="preserve">    Verbindlichkeiten gegenüber verbundenen Unternehmen</t>
  </si>
  <si>
    <t xml:space="preserve">    sonstige Verbindlichkeiten</t>
  </si>
  <si>
    <t>Detail Anlagevermögen</t>
  </si>
  <si>
    <t>D.</t>
  </si>
  <si>
    <t>D.1.</t>
  </si>
  <si>
    <t>D.1.1.</t>
  </si>
  <si>
    <t>D.1.1.1.</t>
  </si>
  <si>
    <t>D.1.1.2.</t>
  </si>
  <si>
    <t>D.1.1.3.</t>
  </si>
  <si>
    <t>D.1.1.4.</t>
  </si>
  <si>
    <t>D.1.2.</t>
  </si>
  <si>
    <t>D.1.3.</t>
  </si>
  <si>
    <t>D.1.4.</t>
  </si>
  <si>
    <t>D.1.5.</t>
  </si>
  <si>
    <t>D.1.6.</t>
  </si>
  <si>
    <t>D.1.7.</t>
  </si>
  <si>
    <t>D.1.8.</t>
  </si>
  <si>
    <t>D.1.9.</t>
  </si>
  <si>
    <t>D.1.10.</t>
  </si>
  <si>
    <t>D.1.11.</t>
  </si>
  <si>
    <t>D.1.12.</t>
  </si>
  <si>
    <t>D.1.13.</t>
  </si>
  <si>
    <t>D.1.14.</t>
  </si>
  <si>
    <t>D.1.15.</t>
  </si>
  <si>
    <t>D.1.16.</t>
  </si>
  <si>
    <t>D.1.17.</t>
  </si>
  <si>
    <t>D.2.</t>
  </si>
  <si>
    <t>D.2.1.</t>
  </si>
  <si>
    <t>D.2.2.</t>
  </si>
  <si>
    <t>D.2.3.</t>
  </si>
  <si>
    <t>D.2.4.</t>
  </si>
  <si>
    <t>D.2.5.</t>
  </si>
  <si>
    <t>D.2.6.</t>
  </si>
  <si>
    <t>C.1</t>
  </si>
  <si>
    <t>C.1.2.1.</t>
  </si>
  <si>
    <t>C.1.2.2.</t>
  </si>
  <si>
    <t>C.1.2.3.</t>
  </si>
  <si>
    <t>C.1.2.4.</t>
  </si>
  <si>
    <t>E.1.</t>
  </si>
  <si>
    <t>Abschrei-bungen des Gj</t>
  </si>
  <si>
    <t>Zuschrei-bungen des Gj</t>
  </si>
  <si>
    <t>Vorruhestandsmodell</t>
  </si>
  <si>
    <t>Pensionskasse</t>
  </si>
  <si>
    <t>Pensionsabfindung</t>
  </si>
  <si>
    <t>Multi-Utility</t>
  </si>
  <si>
    <t>Kooperation mit anderen Netzbetreibern</t>
  </si>
  <si>
    <t>Erklärung</t>
  </si>
  <si>
    <t>Anzahl im Bereich Stromerzeugung und Stromhandel</t>
  </si>
  <si>
    <t>Energiewirtschaftliche Daten - Teil 1</t>
  </si>
  <si>
    <t>Energiewirtschaftliche Daten - Teil 2</t>
  </si>
  <si>
    <t>über Zählpunkte ohne Leistungsmessung, Doppeltarif</t>
  </si>
  <si>
    <t>B.1.5.6.</t>
  </si>
  <si>
    <t>Gewinn- und Verlustrechnung</t>
  </si>
  <si>
    <t>Kosten für Netzverluste</t>
  </si>
  <si>
    <t>Stranded costs</t>
  </si>
  <si>
    <t>B.12.</t>
  </si>
  <si>
    <t>Anzahl der Anlagen mit Abgabe (eine Anlage kann mehrere Zählpunkte haben)</t>
  </si>
  <si>
    <t>B.13.</t>
  </si>
  <si>
    <t>B.14.</t>
  </si>
  <si>
    <t>Hsp-Ebene: Netzanschlüsse ausschließlich für Verbraucher und/oder Erzeugungseinheiten</t>
  </si>
  <si>
    <t>Msp-Ebene: Netzanschlüsse ausschließlich für Verbraucher und Erzeugungseinheiten</t>
  </si>
  <si>
    <t>Nsp-Ebene: Anzahl der Netzanschlüsse</t>
  </si>
  <si>
    <t>Outsourcing</t>
  </si>
  <si>
    <t>A.3.2.1.</t>
  </si>
  <si>
    <t>A.3.2.2.</t>
  </si>
  <si>
    <t>A.3.2.3.</t>
  </si>
  <si>
    <t>A.3.2.4.</t>
  </si>
  <si>
    <t>A.3.2.5.</t>
  </si>
  <si>
    <t>A.3.2.6.</t>
  </si>
  <si>
    <t>A.3.2.7.</t>
  </si>
  <si>
    <t>A.3.1.1.</t>
  </si>
  <si>
    <t>A.3.1.2.</t>
  </si>
  <si>
    <t>A.3.1.3.</t>
  </si>
  <si>
    <t>A.3.1.4.</t>
  </si>
  <si>
    <t>A.3.1.5.</t>
  </si>
  <si>
    <t>A.3.1.6.</t>
  </si>
  <si>
    <t>A.3.1.7.</t>
  </si>
  <si>
    <t>A.3.1.8.</t>
  </si>
  <si>
    <t>A.3.1.9.</t>
  </si>
  <si>
    <t>A.3.1.10.</t>
  </si>
  <si>
    <t>A.3.1.11.</t>
  </si>
  <si>
    <t>A.3.1.12.</t>
  </si>
  <si>
    <t>Allgemein - Folgende Unterlagen bzw. Informationen sind jedenfalls zu übermitteln:</t>
  </si>
  <si>
    <t>A.2.1.</t>
  </si>
  <si>
    <t>A.2.1.1.</t>
  </si>
  <si>
    <t>A.2.1.2.</t>
  </si>
  <si>
    <t>A.2.2.</t>
  </si>
  <si>
    <t>A.2.3.</t>
  </si>
  <si>
    <t>A.2.4.</t>
  </si>
  <si>
    <t>A.2.5.</t>
  </si>
  <si>
    <t>A.2.6.</t>
  </si>
  <si>
    <t>D.3.</t>
  </si>
  <si>
    <t>D.3.1.</t>
  </si>
  <si>
    <t>D.3.1.1.</t>
  </si>
  <si>
    <t>D.3.1.2.</t>
  </si>
  <si>
    <t>D.3.1.3.</t>
  </si>
  <si>
    <t>D.3.2.</t>
  </si>
  <si>
    <t>D.3.2.1.</t>
  </si>
  <si>
    <t>D.3.2.2.</t>
  </si>
  <si>
    <t>D.3.2.2.1.</t>
  </si>
  <si>
    <t>D.3.2.2.2.</t>
  </si>
  <si>
    <t>D.3.2.2.3.</t>
  </si>
  <si>
    <t>D.3.2.2.4.</t>
  </si>
  <si>
    <t>D.3.2.3.</t>
  </si>
  <si>
    <t>D.3.2.4.</t>
  </si>
  <si>
    <t>D.3.3.</t>
  </si>
  <si>
    <t>D.3.4.</t>
  </si>
  <si>
    <t>D.3.5.</t>
  </si>
  <si>
    <t>D.3.6.</t>
  </si>
  <si>
    <t>D.3.6.1.</t>
  </si>
  <si>
    <t>D.3.6.2.</t>
  </si>
  <si>
    <t>D.3.6.3.</t>
  </si>
  <si>
    <t>D.3.6.4.</t>
  </si>
  <si>
    <t>D.3.7.</t>
  </si>
  <si>
    <t>D.3.7.2.1.</t>
  </si>
  <si>
    <t>D.3.7.2.2.</t>
  </si>
  <si>
    <t>D.3.7.2.3.</t>
  </si>
  <si>
    <t>D.3.7.2.4.</t>
  </si>
  <si>
    <t>D.3.8.</t>
  </si>
  <si>
    <t>D.3.9.</t>
  </si>
  <si>
    <t>E.1.1.</t>
  </si>
  <si>
    <t>E.1.2.</t>
  </si>
  <si>
    <t>E.1.3.</t>
  </si>
  <si>
    <t>Energieabgabe</t>
  </si>
  <si>
    <t>Umgründungen</t>
  </si>
  <si>
    <t>von sonstigen Ökostromanlagen ohne Wasserkraft (zB Wind, Biomasse, etc.)</t>
  </si>
  <si>
    <t>Engpaßleistung der angeschlossenen Erzeugungseinheiten</t>
  </si>
  <si>
    <t>Leitungen (&gt;36kV und &lt;110kV)</t>
  </si>
  <si>
    <t>Abschreibungsbetrag Umgründungsmehrwert/Firmenwert</t>
  </si>
  <si>
    <t xml:space="preserve">über Zählpunkte mit gemessener Leistung </t>
  </si>
  <si>
    <t>über Zählpunkte ohne Leistungsmessung (nur für Kleinwalsertal)</t>
  </si>
  <si>
    <t>über Zählpunkte mit gemessener Leistung, Doppeltarif (nur für Vorarlberg)</t>
  </si>
  <si>
    <t>E.1.1.2.</t>
  </si>
  <si>
    <t>E.1.1.3.</t>
  </si>
  <si>
    <t>E.1.1.4.</t>
  </si>
  <si>
    <t>Ebene 1 und 2 - Austausch mit anderen Netzen:</t>
  </si>
  <si>
    <t>B.2.6.</t>
  </si>
  <si>
    <t>B.2.6.1.</t>
  </si>
  <si>
    <t>B.2.6.2.</t>
  </si>
  <si>
    <t>B.2.6.3.</t>
  </si>
  <si>
    <t>B.2.6.4.</t>
  </si>
  <si>
    <t>D.1.4.1.</t>
  </si>
  <si>
    <t xml:space="preserve">    davon Baukostenzuschüsse</t>
  </si>
  <si>
    <t xml:space="preserve">    davon Netznutzungsentgelt</t>
  </si>
  <si>
    <t xml:space="preserve">    davon Netzverlustentgelt</t>
  </si>
  <si>
    <t xml:space="preserve">    davon Messentgelt</t>
  </si>
  <si>
    <t xml:space="preserve">    davon Sonstige</t>
  </si>
  <si>
    <t>D.2.7.</t>
  </si>
  <si>
    <t>Ergänzende Angaben zur Gewinn- und Verlustrechnung - in den obigen Positionen sind folgende Beträge ergebniswirksam enthalten</t>
  </si>
  <si>
    <t>D.1.5.1.</t>
  </si>
  <si>
    <t xml:space="preserve">    davon vorgelagerte Netzkosten</t>
  </si>
  <si>
    <t>A.4.2.</t>
  </si>
  <si>
    <t>Netzgebiet</t>
  </si>
  <si>
    <t>ERHEBUNGSBOGEN FÜR STROMNETZBETREIBER</t>
  </si>
  <si>
    <t>Stromnetzbereich</t>
  </si>
  <si>
    <t>Anzahl im Stromnetzbereich</t>
  </si>
  <si>
    <t xml:space="preserve">    davon sonstige betriebliche Erträge</t>
  </si>
  <si>
    <t>D.1.4.2.</t>
  </si>
  <si>
    <t xml:space="preserve">    davon sonstiger Materialaufwand</t>
  </si>
  <si>
    <t>D.1.5.2.</t>
  </si>
  <si>
    <t>D.2.8.</t>
  </si>
  <si>
    <t>Leistungsverrechnung mit verbundenen Unternehmen Aufwand</t>
  </si>
  <si>
    <t>Leistungsverrechnung mit verbundenen Unternehmen Ertrag</t>
  </si>
  <si>
    <t>Kursgewinne</t>
  </si>
  <si>
    <t>Kursverluste</t>
  </si>
  <si>
    <t>D.2.9.</t>
  </si>
  <si>
    <t>Unbundling Berichterstattung</t>
  </si>
  <si>
    <t>A.2.1.3.</t>
  </si>
  <si>
    <t>D.2.10.</t>
  </si>
  <si>
    <t>D.2.11.</t>
  </si>
  <si>
    <t>D.2.12.</t>
  </si>
  <si>
    <t>D.2.13.</t>
  </si>
  <si>
    <t>D1.12. Sonst. Finanzergebnis</t>
  </si>
  <si>
    <t>D1.6.   Personalaufwand</t>
  </si>
  <si>
    <t>X</t>
  </si>
  <si>
    <t>Stromerzeugung/
Stromhandel</t>
  </si>
  <si>
    <t>Gesamt-
unternehmen</t>
  </si>
  <si>
    <t xml:space="preserve">    Verb. geg. Unt., mit denen ein Beteiligungsverhältnis besteht</t>
  </si>
  <si>
    <t xml:space="preserve">    Ford. geg. Unt., mit denen ein Beteiligungsverhältnis besteht</t>
  </si>
  <si>
    <t>Adresse des Stromnetzbetreibers:</t>
  </si>
  <si>
    <t xml:space="preserve">Kontaktperson des Stromnetzbetreibers: </t>
  </si>
  <si>
    <t>Angabe der GuV Position (D.1.1. - D.1.13)</t>
  </si>
  <si>
    <t>Netzhöchstlasten</t>
  </si>
  <si>
    <t>B.15.</t>
  </si>
  <si>
    <t>B.15.1.</t>
  </si>
  <si>
    <t>B.15.2.</t>
  </si>
  <si>
    <t>B.15.3.</t>
  </si>
  <si>
    <t>Aufgaben zur Verfügung gestellt. Die Auskunftsrechte der Energie-Control sind in § 10 ElWOG geregelt.</t>
  </si>
  <si>
    <t>Kalkulationszinsfuß Abfertigungsrückstellung</t>
  </si>
  <si>
    <t>Kalkulationszinsfuß Pensionsrückstellung</t>
  </si>
  <si>
    <t>TEUR / %</t>
  </si>
  <si>
    <t>Netzhöchstlast Hsp+Msp+Nsp = Summe(NE3-NE7)</t>
  </si>
  <si>
    <r>
      <t>Organigramm</t>
    </r>
    <r>
      <rPr>
        <sz val="10"/>
        <rFont val="Arial"/>
        <family val="0"/>
      </rPr>
      <t xml:space="preserve"> als Beilage (inkl. Mitarbeiteranzahl pro Organisationseinheit)</t>
    </r>
  </si>
  <si>
    <r>
      <t>Tätigkeitsbeschreibung der Organisationseinheiten</t>
    </r>
    <r>
      <rPr>
        <sz val="10"/>
        <rFont val="Arial"/>
        <family val="0"/>
      </rPr>
      <t xml:space="preserve"> als Beilage (z.B. aus Organisationshandbuch)</t>
    </r>
  </si>
  <si>
    <t xml:space="preserve">    davon sonstige Angestellte</t>
  </si>
  <si>
    <r>
      <t>Aktivitäten neben dem Stromnetzbereich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Zutreffendes bitte ankreuzen!</t>
    </r>
  </si>
  <si>
    <t>Neuanschlüsse</t>
  </si>
  <si>
    <t>B.16.</t>
  </si>
  <si>
    <t>B.16.1.</t>
  </si>
  <si>
    <t>B.16.2.</t>
  </si>
  <si>
    <t>B.16.3.</t>
  </si>
  <si>
    <t>B.16.4.</t>
  </si>
  <si>
    <t>B.16.5.</t>
  </si>
  <si>
    <t>B.16.6.</t>
  </si>
  <si>
    <t>B.16.7.</t>
  </si>
  <si>
    <t>B.16.8.</t>
  </si>
  <si>
    <t>B.16.9.</t>
  </si>
  <si>
    <t>B.16.10.</t>
  </si>
  <si>
    <t>B.16.11.</t>
  </si>
  <si>
    <t>B.16.12.</t>
  </si>
  <si>
    <t>B.16.13.</t>
  </si>
  <si>
    <t>B.16.14.</t>
  </si>
  <si>
    <t>B.16.15.</t>
  </si>
  <si>
    <t>B.16.16.</t>
  </si>
  <si>
    <t>B.16.17.</t>
  </si>
  <si>
    <t>B.16.18.</t>
  </si>
  <si>
    <t>D.2.14.</t>
  </si>
  <si>
    <t>Kalkulationszinsfuß sonstige verzinsliche Rückstellungen</t>
  </si>
  <si>
    <t xml:space="preserve">    sonstige verzinsichliche Rückstellungen</t>
  </si>
  <si>
    <t>Abgabe an Weiterverteiler (untergelagerte Netze)</t>
  </si>
  <si>
    <t>Umspannung Mittel-/Niederspannung</t>
  </si>
  <si>
    <t>Ausgleichszahlungen Aufwand</t>
  </si>
  <si>
    <t>Ausgleichszahlungen Ertrag</t>
  </si>
  <si>
    <t>Andere Anlagen, Betriebs- und Geschäftsausstattung</t>
  </si>
  <si>
    <t>E.1.1.1.</t>
  </si>
  <si>
    <t>Es ist ein Detailblatt beizuglegen!</t>
  </si>
  <si>
    <t>Leitungen (1kV und darunter)</t>
  </si>
  <si>
    <t>Leitungen (&gt;1kV bis kleiner gleich 36kV)</t>
  </si>
  <si>
    <t>Umspannung Mittel-/Mittelspannung</t>
  </si>
  <si>
    <t>380 kV Schaltfeld</t>
  </si>
  <si>
    <t>220 kV Schaltfeld</t>
  </si>
  <si>
    <t>110 kV Schaltfeld</t>
  </si>
  <si>
    <t xml:space="preserve">Der Netzbetreiber bestätigt hiermit die inhaltliche Richtigkeit und Vollständigkeit der Angaben: </t>
  </si>
  <si>
    <t>B.2.7.</t>
  </si>
  <si>
    <t>B.2.7.1.</t>
  </si>
  <si>
    <t>B.2.7.2.</t>
  </si>
  <si>
    <t>B.2.7.3.</t>
  </si>
  <si>
    <t>B.2.7.4.</t>
  </si>
  <si>
    <t>B.2.7.5.</t>
  </si>
  <si>
    <t>B.2.7.6.</t>
  </si>
  <si>
    <t>B.4.3.</t>
  </si>
  <si>
    <t>C.1.5.</t>
  </si>
  <si>
    <t>Werte der Grundstücke von C.1.2.1.</t>
  </si>
  <si>
    <t>B.6.6.</t>
  </si>
  <si>
    <t>B.6.7.</t>
  </si>
  <si>
    <t>B.6.8.</t>
  </si>
  <si>
    <t>davon Zählpunkte mit Doppeltarifzählung</t>
  </si>
  <si>
    <t>davon Zählpunkte mit Drehstromzählug</t>
  </si>
  <si>
    <t>davon Zählpunkte mit Wechselstromzählung</t>
  </si>
  <si>
    <t>davon Zählpunkte mit Lastprofilzähler (Mittelspannungswandler)</t>
  </si>
  <si>
    <t>davon Zählpunkte mit Lastprofilzähler (Niederspannungswandler)</t>
  </si>
  <si>
    <t>davon Zählpunkte mit gemessener Leistung (Niederspannungswandler-1/4h Max)</t>
  </si>
  <si>
    <t xml:space="preserve">davon Zählpunkte mit direkter Lastprofilzählung </t>
  </si>
  <si>
    <t>B.6.9.</t>
  </si>
  <si>
    <t>B.6.10.</t>
  </si>
  <si>
    <t>B.6.11.</t>
  </si>
  <si>
    <t>Jahresmittel der Monatswerte</t>
  </si>
  <si>
    <t>Summe Abgabe an Endvergraucher und Weiterverteiler</t>
  </si>
  <si>
    <t>Ebene 3 - Abgabe an Endverbraucher und Weiterverteiler:</t>
  </si>
  <si>
    <t>Ebene 4 - Abgabe an Endverbraucher und Weiterverteiler:</t>
  </si>
  <si>
    <t>Ebene 5 - Abgabe an Endverbraucher und Weiterverteiler:</t>
  </si>
  <si>
    <t>Ebene 6 - Abgabe an Endverbraucher und Weiterverteiler:</t>
  </si>
  <si>
    <t>Ebene 7 - Abgabe an Endverbraucher und Weiterverteiler:</t>
  </si>
  <si>
    <t>Bilanzstichtag (Geschäftsjahr von - bis):</t>
  </si>
  <si>
    <t>Anzahl Rundsteuerempfänger</t>
  </si>
  <si>
    <t>Anzahl Blindstromzähler</t>
  </si>
  <si>
    <t>Ebene 3 bis 7 - Abgabe an Endverbraucher und Weiterverteiler</t>
  </si>
  <si>
    <t>davon unterbrechbare Zählpunkte</t>
  </si>
  <si>
    <t>B.6.12.</t>
  </si>
  <si>
    <t>B.7.6.</t>
  </si>
  <si>
    <t>Gebrauchsabgabe (Aufwand)</t>
  </si>
  <si>
    <t>Gebrauchsabgabe (Ertrag)</t>
  </si>
  <si>
    <t>D.2.15.</t>
  </si>
  <si>
    <t>(Freiwillige Meldung)</t>
  </si>
  <si>
    <t xml:space="preserve">Netzhöchstlast Msp+Nsp = Summe(NE4-NE7) </t>
  </si>
  <si>
    <t xml:space="preserve">Netzhöchstlast Nsp = Summe(NE6-NE7)            </t>
  </si>
  <si>
    <t>Andere Aktivitäten (Freiwillige Meldung)</t>
  </si>
  <si>
    <t>Konzernabschluss - Zutreffendes bitte ankreuzen! (Freiwillige Meldung)</t>
  </si>
  <si>
    <t>Freiwillige Meldung</t>
  </si>
  <si>
    <t>Zählpunkte bei Endverbraucher, die nicht Einspeiser sind</t>
  </si>
  <si>
    <t>Zählpunkte bei Einspeisern</t>
  </si>
  <si>
    <t>Mess- und Zählerwesen</t>
  </si>
  <si>
    <t>Stromnetzbereich (exkl. M-u. ZW)</t>
  </si>
  <si>
    <t>D.1.8.1</t>
  </si>
  <si>
    <t xml:space="preserve">    davon Pachtzins</t>
  </si>
  <si>
    <t>D.1.8.2</t>
  </si>
  <si>
    <t xml:space="preserve">    davon so.betr.Aufwand</t>
  </si>
  <si>
    <t>Pachtzins</t>
  </si>
  <si>
    <t>Korrekturen und
Anpassungen</t>
  </si>
  <si>
    <t>Von E-Control anerkannt</t>
  </si>
  <si>
    <t>Detail Pachtzins</t>
  </si>
  <si>
    <t>verzinsliches Kapital</t>
  </si>
  <si>
    <t>Freileitung (&lt; 1kV)</t>
  </si>
  <si>
    <t>Geschäftsgebäude</t>
  </si>
  <si>
    <t>Betriebsgebäude</t>
  </si>
  <si>
    <t>Grundstücke</t>
  </si>
  <si>
    <t>Kraftfahrzeug</t>
  </si>
  <si>
    <t>Arbeitsmaschinen</t>
  </si>
  <si>
    <t>Kommunikationsanlagen</t>
  </si>
  <si>
    <t>Auflösung passivierte BKZ</t>
  </si>
  <si>
    <t>Geschäfts(Firmen)wert</t>
  </si>
  <si>
    <t>Software</t>
  </si>
  <si>
    <t>Nutzungsr.inkl.sonst.R.</t>
  </si>
  <si>
    <t>sonstige imm. VG</t>
  </si>
  <si>
    <t>Freileitung (380 od. 220 kV)</t>
  </si>
  <si>
    <t>Kabel (380 od. 220 kV)</t>
  </si>
  <si>
    <t>UW (380 - 220 kV)</t>
  </si>
  <si>
    <t>UW (HöSP-HSP)</t>
  </si>
  <si>
    <t>Freileitung (36&gt;bis 110 kV)</t>
  </si>
  <si>
    <t>Kabel (36&gt;bis 110 kV)</t>
  </si>
  <si>
    <t>UW (HSP-MSP)</t>
  </si>
  <si>
    <t>Freileitung (1&gt;bis 36 kV)</t>
  </si>
  <si>
    <t>Kabel (1&gt;bis 36 kV)</t>
  </si>
  <si>
    <t>UW (MSP-MSP)</t>
  </si>
  <si>
    <t>Transformatorstation</t>
  </si>
  <si>
    <t>Kabel (&lt; 1kV)</t>
  </si>
  <si>
    <t>Zähler u. Messgeräte</t>
  </si>
  <si>
    <t>GWG-Zähler</t>
  </si>
  <si>
    <t>Ersatzstromversorgungsanl.</t>
  </si>
  <si>
    <t>EDV-Anlagen</t>
  </si>
  <si>
    <t>GWG</t>
  </si>
  <si>
    <t>Gel. Anz.u.Anl.i.Bau</t>
  </si>
  <si>
    <t>AHK in TEUR</t>
  </si>
  <si>
    <t>passivierte BKZ</t>
  </si>
  <si>
    <t>Angaben lt. 
Netzbetreiber</t>
  </si>
  <si>
    <t>Zinssatz (%)</t>
  </si>
  <si>
    <t>Kommentar</t>
  </si>
  <si>
    <t>E.1.4.</t>
  </si>
  <si>
    <t>E.1.4.1.</t>
  </si>
  <si>
    <t>E.1.4.2.</t>
  </si>
  <si>
    <t>E.1.5.</t>
  </si>
  <si>
    <t>E.1.5.1.</t>
  </si>
  <si>
    <t>E.1.5.2.</t>
  </si>
  <si>
    <t>E.1.6.</t>
  </si>
  <si>
    <t>E.1.7.</t>
  </si>
  <si>
    <t>E.1.8.</t>
  </si>
  <si>
    <t>E.1.8.1</t>
  </si>
  <si>
    <t>E.1.8.2</t>
  </si>
  <si>
    <t>E.1.9.</t>
  </si>
  <si>
    <t>E.1.10.</t>
  </si>
  <si>
    <t>E.1.11.</t>
  </si>
  <si>
    <t>E.1.12.</t>
  </si>
  <si>
    <t>E.1.13.</t>
  </si>
  <si>
    <t>E.1.14.</t>
  </si>
  <si>
    <t>E.1.15.</t>
  </si>
  <si>
    <t>E.1.16.</t>
  </si>
  <si>
    <t>E.1.17.</t>
  </si>
  <si>
    <t>Kosten für Mess- und Zählerwesen</t>
  </si>
  <si>
    <t>F.2.1</t>
  </si>
  <si>
    <t>F.2.2</t>
  </si>
  <si>
    <t>F.2.3</t>
  </si>
  <si>
    <t>F.2.4</t>
  </si>
  <si>
    <t>F.2.5</t>
  </si>
  <si>
    <t>F.2.6</t>
  </si>
  <si>
    <t>F.2.7</t>
  </si>
  <si>
    <t>F.2.8</t>
  </si>
  <si>
    <t>F.2.9</t>
  </si>
  <si>
    <t>F.2.10</t>
  </si>
  <si>
    <t>F.2.11</t>
  </si>
  <si>
    <t>F.2.12</t>
  </si>
  <si>
    <t>F.2.13</t>
  </si>
  <si>
    <t>F.2.14</t>
  </si>
  <si>
    <t>F.2.15</t>
  </si>
  <si>
    <t>F.2.16</t>
  </si>
  <si>
    <t>F.2.17</t>
  </si>
  <si>
    <t>F.2.18</t>
  </si>
  <si>
    <t>F.2.19</t>
  </si>
  <si>
    <t>F.2.20</t>
  </si>
  <si>
    <t>F.2.21</t>
  </si>
  <si>
    <t>F.2.22</t>
  </si>
  <si>
    <t>F.2.23</t>
  </si>
  <si>
    <t>F.2.24</t>
  </si>
  <si>
    <t>F.2.25</t>
  </si>
  <si>
    <t>F.2.26</t>
  </si>
  <si>
    <t>F.2.27</t>
  </si>
  <si>
    <t>F.2.28</t>
  </si>
  <si>
    <t>F.2.29</t>
  </si>
  <si>
    <t>F.2.30</t>
  </si>
  <si>
    <t>F.2.31</t>
  </si>
  <si>
    <t>F.2.32</t>
  </si>
  <si>
    <t>F.2.33</t>
  </si>
  <si>
    <t>F.2.</t>
  </si>
  <si>
    <t>F.1.1</t>
  </si>
  <si>
    <t>F.1.1.1</t>
  </si>
  <si>
    <t>F.1.1.2</t>
  </si>
  <si>
    <t>F.1.1.3</t>
  </si>
  <si>
    <t>F.1.1.4</t>
  </si>
  <si>
    <t>Abschreib-ungen</t>
  </si>
  <si>
    <t>sonstige VG</t>
  </si>
  <si>
    <t>B.7.7.</t>
  </si>
  <si>
    <t>B.7.8.</t>
  </si>
  <si>
    <t>B.7.9.</t>
  </si>
  <si>
    <t>Detail Anlagen</t>
  </si>
  <si>
    <t>Auszufüllen nur von Netzbetreibern mit eigenem Tarifbereich bzw. einer Abgabemenge von über 50 GWh!</t>
  </si>
  <si>
    <t>Instandhaltungsstrategien</t>
  </si>
  <si>
    <t>Zutreffendes bitte ankreuzen!</t>
  </si>
  <si>
    <t>ausfalls-
bedingt</t>
  </si>
  <si>
    <t>vorbeugend</t>
  </si>
  <si>
    <t>zustands-
orientiert</t>
  </si>
  <si>
    <t>380 kV Leitungsmasten</t>
  </si>
  <si>
    <t>380 kV Freileitung</t>
  </si>
  <si>
    <t>380 kV Kabelleitung</t>
  </si>
  <si>
    <t>220 kV Leitungsmasten</t>
  </si>
  <si>
    <t>220 kV Freileitung</t>
  </si>
  <si>
    <t>220 kV Kabelleitung</t>
  </si>
  <si>
    <t>Es ist ein Detailblatt beizulegen, in dem die einzelnen Instandhaltungsstrategien in Ihrem Unternehmen näher erläutert werden!</t>
  </si>
  <si>
    <t>110 kV Leitungsmasten</t>
  </si>
  <si>
    <t>110 kV Freileitung</t>
  </si>
  <si>
    <t>110 kV Kabelleitung</t>
  </si>
  <si>
    <t>Leitungsmasten (&gt;36kV und &lt;110kV)</t>
  </si>
  <si>
    <t>Freileitung (&gt;36kV und &lt;110kV)</t>
  </si>
  <si>
    <t>Kabelleitung (&gt;36kV und &lt;110kV)</t>
  </si>
  <si>
    <t>Leitungsmasten (&gt;1kV bis kleiner gleich 36kV)</t>
  </si>
  <si>
    <t>Freileitung (&gt;1kV bis kleiner gleich 36kV)</t>
  </si>
  <si>
    <t>Kabelleitung (&gt;1kV bis kleiner gleich 36kV)</t>
  </si>
  <si>
    <t>Leitungsmasten (1kV und darunter)</t>
  </si>
  <si>
    <t>Freileitung (1kV und darunter)</t>
  </si>
  <si>
    <t>Kabelleitung (1kV und darunter)</t>
  </si>
  <si>
    <t>B.17.</t>
  </si>
  <si>
    <t>B.17.1.</t>
  </si>
  <si>
    <t>B.17.2.</t>
  </si>
  <si>
    <t>B.17.3.</t>
  </si>
  <si>
    <t>B.17.4.</t>
  </si>
  <si>
    <t>B.17.5.</t>
  </si>
  <si>
    <t>B.17.6.</t>
  </si>
  <si>
    <t>B.17.7.</t>
  </si>
  <si>
    <t>B.17.8.</t>
  </si>
  <si>
    <t>B.17.9.</t>
  </si>
  <si>
    <t>B.17.10.</t>
  </si>
  <si>
    <t>B.17.11.</t>
  </si>
  <si>
    <t>B.17.12.</t>
  </si>
  <si>
    <t>B.17.13.</t>
  </si>
  <si>
    <t>B.17.14.</t>
  </si>
  <si>
    <t>B.17.15.</t>
  </si>
  <si>
    <t>B.17.16.</t>
  </si>
  <si>
    <t>B.17.17.</t>
  </si>
  <si>
    <t>B.17.18.</t>
  </si>
  <si>
    <t>B.17.19.</t>
  </si>
  <si>
    <t>B.17.20.</t>
  </si>
  <si>
    <t>B.17.21.</t>
  </si>
  <si>
    <t>B.17.22.</t>
  </si>
  <si>
    <t>B.17.23.</t>
  </si>
  <si>
    <t>B.17.24.</t>
  </si>
  <si>
    <t>B.17.25.</t>
  </si>
  <si>
    <t>B.17.26.</t>
  </si>
  <si>
    <t>B.17.27.</t>
  </si>
  <si>
    <t>B.17.28.</t>
  </si>
  <si>
    <t>B.17.29.</t>
  </si>
  <si>
    <t>B.17.30.</t>
  </si>
  <si>
    <t>B.1.5.5.1</t>
  </si>
  <si>
    <t>B.1.5.5.2</t>
  </si>
  <si>
    <t>B.1.5.5.3</t>
  </si>
  <si>
    <t>davon Stromheizungen</t>
  </si>
  <si>
    <t>davon Wärmepumpen</t>
  </si>
  <si>
    <t>davon sonstiges</t>
  </si>
  <si>
    <t>Geschäftsjahr 2007</t>
  </si>
  <si>
    <t>Personal - Summe Mitarbeiter (während des Geschäftsjahres 2007)</t>
  </si>
  <si>
    <t>Organisatorische Änderungen im Geschäftsjahr 2007 - Zutreffendes bitte ankreuzen!</t>
  </si>
  <si>
    <t>B.6.3.a.</t>
  </si>
  <si>
    <t xml:space="preserve">              wieder davon Zählpunkte als "intelligenter Zähler" (engl. Smart Meters) mit gemessener Leistung (Niederspannungswandler-1/4h Max)</t>
  </si>
  <si>
    <t>B.6.5.a.</t>
  </si>
  <si>
    <t xml:space="preserve">              wieder davon Zählpunkte als "intelligenter Zähler" (engl. Smart Meters) mit gemessener Leistung (1/4h Max)</t>
  </si>
  <si>
    <t>B.6.6.a.</t>
  </si>
  <si>
    <t xml:space="preserve">              wieder davon Zählpunkte als "intelligenter Zähler" (engl. Smart Meters) mit Doppeltarifzählung</t>
  </si>
  <si>
    <t>B.6.7.a.</t>
  </si>
  <si>
    <t xml:space="preserve">             wieder davon Zählpunkte als "intelligenter Zähler" (engl. Smart Meters) mit Drehstromzählung</t>
  </si>
  <si>
    <t>B.6.8.a.</t>
  </si>
  <si>
    <t xml:space="preserve">             wieder davon Zählpunkte als "intelligenter Zähler" (engl. Smart Meters) mit Wechselstromzählung</t>
  </si>
  <si>
    <t>B.16.19.</t>
  </si>
  <si>
    <t>Anzahl der verwendeten (angeschlossenen) Mittelspannungsleitungsschaltfelder (Abgänge) in den Umspannanlagen Hoch-(Höchst-)/Mittelspannung</t>
  </si>
  <si>
    <t>B.16.20.</t>
  </si>
  <si>
    <t>Anzahl der verwendeten (angeschlossenen) Niederspannungsleitungsschaltfelder (Abgänge) in den Umspannanlagen Mittel-(Hoch)/Niederspannung</t>
  </si>
  <si>
    <t>B.7.8.a.</t>
  </si>
  <si>
    <t xml:space="preserve">             wieder davon von B.7.1 - B.7.8 Zählpunkte als "intelligente Zähler" (engl. Smart Meters)</t>
  </si>
  <si>
    <t xml:space="preserve">G. </t>
  </si>
  <si>
    <t>Prozesskosten</t>
  </si>
  <si>
    <t>Kosten aus Dienstleistungsverträgen in TEUR</t>
  </si>
  <si>
    <t>originäre Kosten im Unternehmen in TEUR</t>
  </si>
  <si>
    <t>Gesamt in TEUR</t>
  </si>
  <si>
    <t>G.1.</t>
  </si>
  <si>
    <t>Overheadprozesse</t>
  </si>
  <si>
    <t>G.1.1.</t>
  </si>
  <si>
    <t>Rechnungswesen, Kostenrechnung und Controlling</t>
  </si>
  <si>
    <t>G.1.2.</t>
  </si>
  <si>
    <t>Personalverwaltung und -verrechnung</t>
  </si>
  <si>
    <t>G.1.3.</t>
  </si>
  <si>
    <t>Recruiting und Schulung, Sozialstellen</t>
  </si>
  <si>
    <t>G.1.4.</t>
  </si>
  <si>
    <t>Organisation, Recht und Revision</t>
  </si>
  <si>
    <t>G.1.5.</t>
  </si>
  <si>
    <t>Facilitymanagement  (Gebäude und Fuhrpark)</t>
  </si>
  <si>
    <t>G.1.6.</t>
  </si>
  <si>
    <t>Einkauf</t>
  </si>
  <si>
    <t>G.1.7.</t>
  </si>
  <si>
    <t>Konzernumlage</t>
  </si>
  <si>
    <t>Summe Overheadprozesse</t>
  </si>
  <si>
    <t>G.2.</t>
  </si>
  <si>
    <t>Kundenbezogene Prozesse</t>
  </si>
  <si>
    <t>G.2.1.</t>
  </si>
  <si>
    <t>Netzvertrieb (ohne technische Ausführung)</t>
  </si>
  <si>
    <t>G.2.2.</t>
  </si>
  <si>
    <t>Öffentlichkeitsarbeit und Werbung</t>
  </si>
  <si>
    <t>G.2.3.</t>
  </si>
  <si>
    <t>Kundenbetreuung und Callcenter</t>
  </si>
  <si>
    <t>G.2.4.</t>
  </si>
  <si>
    <t>Kundenverrechnung und Forderungsmanagement</t>
  </si>
  <si>
    <t>Lieferantenwechsel, Wechselmanagement</t>
  </si>
  <si>
    <t>Summe kundenbezogene Prozesse</t>
  </si>
  <si>
    <t>G.3.</t>
  </si>
  <si>
    <t xml:space="preserve">Managementprozesse </t>
  </si>
  <si>
    <t>G.3.1.</t>
  </si>
  <si>
    <t>Unternehmensführung</t>
  </si>
  <si>
    <t>G.3.2.</t>
  </si>
  <si>
    <t>Regulierungsmanagement</t>
  </si>
  <si>
    <t>G.3.3.</t>
  </si>
  <si>
    <t>Sonstige Managementaufgaben</t>
  </si>
  <si>
    <t>Summe Managementprozesse</t>
  </si>
  <si>
    <t>G.4.</t>
  </si>
  <si>
    <t>IT-Kosten für Overhead-,kundenabh.- und Managementprozesse</t>
  </si>
  <si>
    <t>G.5.</t>
  </si>
  <si>
    <t>Kernprozesse des Netzes</t>
  </si>
  <si>
    <t>G.5.1.</t>
  </si>
  <si>
    <t>G.5.2.</t>
  </si>
  <si>
    <t>G.5.3.</t>
  </si>
  <si>
    <t>G.5.4.</t>
  </si>
  <si>
    <t>G.5.5.</t>
  </si>
  <si>
    <t>Instandhaltung</t>
  </si>
  <si>
    <t>Summe Kernprozesse des Netzes</t>
  </si>
  <si>
    <t>G.6.</t>
  </si>
  <si>
    <t>IT-Kosten für Kernprozesse des Netzes</t>
  </si>
  <si>
    <t>Summe Prozesskosten gesamt</t>
  </si>
  <si>
    <t>G.7.</t>
  </si>
  <si>
    <t>Erbrachte und verrechnete Dienstleistungen an andere Unternehmen.</t>
  </si>
  <si>
    <t>G.7.1.</t>
  </si>
  <si>
    <t>Kundenverrechnung für andere Geschäftsbereiche</t>
  </si>
  <si>
    <t>G.7.2.</t>
  </si>
  <si>
    <t>Stundenverrechnungen für technische Dienstleistungen</t>
  </si>
  <si>
    <t>G.7.3.</t>
  </si>
  <si>
    <t>Sonstige Verrechnungen</t>
  </si>
  <si>
    <t>Summe erbr. und verr. Dienstleistungen an andere Unternehmen</t>
  </si>
  <si>
    <t>Summe muss der Zelle D.1.4.2 entsprechen</t>
  </si>
  <si>
    <t>Netzleitstelle, Netzbetrieb (inkl. Leittechnik, betriebstechn. Datenbringung, Schutz- und Messeinrichtungen, etc.)</t>
  </si>
  <si>
    <t>Zähler- u. Messwesen (Datenbringung verrechnungstechnische Daten, Montage, Wartung, etc)</t>
  </si>
  <si>
    <t>Entstörungsdienst</t>
  </si>
  <si>
    <t>davon Hochspannung</t>
  </si>
  <si>
    <t>davon Mittelspannung</t>
  </si>
  <si>
    <t>davon Niederspannung</t>
  </si>
  <si>
    <t>davon NE 3</t>
  </si>
  <si>
    <t>davon NE 4</t>
  </si>
  <si>
    <t>davon NE 5</t>
  </si>
  <si>
    <t>davon NE 6</t>
  </si>
  <si>
    <t>davon NE 7</t>
  </si>
  <si>
    <t>Summe muss der Summe aus sonstigem Material-, Personal- und dem sonstigen betrieblichem Aufwand entsprechen, sowie die Umlagen/interne Leistungsverrechnungen enthalten (D1.5.2., D1.6.,D1.8., D1.9.)</t>
  </si>
  <si>
    <t>Asset Management und Netzplanung (für Netzbetrieb)</t>
  </si>
  <si>
    <t>Buchwerte (Ende 2007) in TEUR</t>
  </si>
  <si>
    <t>G.2.5.</t>
  </si>
  <si>
    <t>davon Zählpunkte mit Lastprofilzähler (Hochspannungswandler)</t>
  </si>
  <si>
    <t>B.6.13.</t>
  </si>
  <si>
    <t>Anzahl der Tarifschaltgeräte, die keine Rundsteuerempfänger sind</t>
  </si>
  <si>
    <t>B.7.0.</t>
  </si>
  <si>
    <t>B.6.0.</t>
  </si>
  <si>
    <t>D.4.</t>
  </si>
  <si>
    <t>Kosten je Netzebene</t>
  </si>
  <si>
    <t>D.4.1</t>
  </si>
  <si>
    <t>Kosten der Ebene 1:</t>
  </si>
  <si>
    <t>D.4.2</t>
  </si>
  <si>
    <t>D.4.3</t>
  </si>
  <si>
    <t>D.4.4</t>
  </si>
  <si>
    <t>D.4.5</t>
  </si>
  <si>
    <t>D.4.6</t>
  </si>
  <si>
    <t>D.4.7</t>
  </si>
  <si>
    <t>Kosten der Ebene 2:</t>
  </si>
  <si>
    <t>Kosten der Ebene 3:</t>
  </si>
  <si>
    <t>Kosten der Ebene 4:</t>
  </si>
  <si>
    <t>Kosten der Ebene 5:</t>
  </si>
  <si>
    <t>Kosten der Ebene 6:</t>
  </si>
  <si>
    <t>Kosten der Ebene 7:</t>
  </si>
  <si>
    <t>Summe Kosten Netzebene 1 -7:</t>
  </si>
  <si>
    <t>Differenz muss Null sein!</t>
  </si>
  <si>
    <t>Muss der Summe aus sonstigem Material-, Personal-, sonstigen betrieblichem Aufwand sowie Umlagen entsprechen (D1.5.2., D1.6.,D1.8., D1.9.)</t>
  </si>
  <si>
    <t>Entnahme ohne Berechnung Systemnutzungsentgelt (Pumpstrom und Eigenverbrauch) - Arbeit</t>
  </si>
  <si>
    <t xml:space="preserve">Entnahme ohne Berechnung Systemnutzungsentgelt (Pumpstrom und Eigenverbrauch) - Leistung </t>
  </si>
  <si>
    <t>B.4.2.a</t>
  </si>
  <si>
    <t>davon Pumpstrom - Entnahme ohne Berechnung Systemnutzungsentgelt - Arbeit</t>
  </si>
  <si>
    <t>davon Pumpstrom - Entnahme ohne Berechnung Systemnutzungsentgelt - Leistung</t>
  </si>
  <si>
    <t>B.4.3.a</t>
  </si>
  <si>
    <t>B.2.8.</t>
  </si>
  <si>
    <t>B.2.8.1.</t>
  </si>
  <si>
    <t>B.2.8.2.</t>
  </si>
  <si>
    <t>B.2.8.3.</t>
  </si>
  <si>
    <t>B.2.8.4.</t>
  </si>
  <si>
    <t>B.2.8.5.</t>
  </si>
  <si>
    <t>B.2.8.6.</t>
  </si>
  <si>
    <t>Verrechnete Netzverlustmengen</t>
  </si>
  <si>
    <t>Ebene 3 - Verrechnete Netzverlustmenge:</t>
  </si>
  <si>
    <t>Ebene 4 - Verrechnete Netzverlustmenge:</t>
  </si>
  <si>
    <t>Ebene 5 - Verrechnete Netzverlustmenge:</t>
  </si>
  <si>
    <t>Ebene 6 - Verrechnete Netzverlustmenge:</t>
  </si>
  <si>
    <t>Ebene 7 - Verrechnete Netzverlustmenge:</t>
  </si>
  <si>
    <t>MUSTERNETZBETREIBER</t>
  </si>
  <si>
    <t>001</t>
  </si>
  <si>
    <t xml:space="preserve">Firma des Stromnetzbetreibers </t>
  </si>
  <si>
    <t>K SNT S</t>
  </si>
  <si>
    <t>BEWAG Netz GmbH</t>
  </si>
  <si>
    <t>002</t>
  </si>
  <si>
    <t>WIEN ENERGIE Stromnetz GmbH</t>
  </si>
  <si>
    <t>004</t>
  </si>
  <si>
    <t>Energie AG Oberösterreich Netz GmbH</t>
  </si>
  <si>
    <t>005</t>
  </si>
  <si>
    <t>LINZ STROM NETZ GmbH</t>
  </si>
  <si>
    <t>006</t>
  </si>
  <si>
    <t>Wels Strom GmbH</t>
  </si>
  <si>
    <t>007</t>
  </si>
  <si>
    <t>Energie Ried GmbH</t>
  </si>
  <si>
    <t>010</t>
  </si>
  <si>
    <t>Salzburg Netz GmbH</t>
  </si>
  <si>
    <t>011</t>
  </si>
  <si>
    <t>Stromnetz Graz GmbH &amp; Co KG</t>
  </si>
  <si>
    <t>012</t>
  </si>
  <si>
    <t>VKW-Netz AG</t>
  </si>
  <si>
    <t>013</t>
  </si>
  <si>
    <t>TIWAG-Netz AG</t>
  </si>
  <si>
    <t>014</t>
  </si>
  <si>
    <t>EVN Netz GmbH</t>
  </si>
  <si>
    <t>015</t>
  </si>
  <si>
    <t>Innsbrucker Kommunalbetriebe AG</t>
  </si>
  <si>
    <t>016</t>
  </si>
  <si>
    <t>KELAG Netz GmbH</t>
  </si>
  <si>
    <t>017</t>
  </si>
  <si>
    <t>Energie Klagenfurt GmbH</t>
  </si>
  <si>
    <t>018</t>
  </si>
  <si>
    <t>Energieversorgung Kleinwalsertal Ges.m.b.H.</t>
  </si>
  <si>
    <t>019</t>
  </si>
  <si>
    <t>PW Stromversorgungsgesellschaft m.b.H</t>
  </si>
  <si>
    <t>020</t>
  </si>
  <si>
    <t>Feistritzwerke - Steweag GmbH</t>
  </si>
  <si>
    <t>021</t>
  </si>
  <si>
    <t>E-Werk Gösting Stromversorgungs GmbH</t>
  </si>
  <si>
    <t>022</t>
  </si>
  <si>
    <t>Stadtwerke Judenburg AG</t>
  </si>
  <si>
    <t>023</t>
  </si>
  <si>
    <t>Stadtwerke Kapfenberg GmbH</t>
  </si>
  <si>
    <t>024</t>
  </si>
  <si>
    <t>Stadwerke Bruck a. d. Mur</t>
  </si>
  <si>
    <t>025</t>
  </si>
  <si>
    <t>Energie Wildon Obdach GmbH</t>
  </si>
  <si>
    <t>026</t>
  </si>
  <si>
    <t>Stadtwerke Mürzzuschlag Ges.m.b.H.</t>
  </si>
  <si>
    <t>027</t>
  </si>
  <si>
    <t>Elektrizitätswerk der Stadtgemeinde Kindberg</t>
  </si>
  <si>
    <t>028</t>
  </si>
  <si>
    <t>Stadtwerke Köflach</t>
  </si>
  <si>
    <t>029</t>
  </si>
  <si>
    <t>Alfenzwerke Elektrizitätserzeugung GmbH</t>
  </si>
  <si>
    <t>030</t>
  </si>
  <si>
    <t>Anton Kittel Mühle Plaika GmbH</t>
  </si>
  <si>
    <t>031</t>
  </si>
  <si>
    <t>Bad Gleichenberger Energie GmbH</t>
  </si>
  <si>
    <t>032</t>
  </si>
  <si>
    <t>Gottfried Wolf GmbH</t>
  </si>
  <si>
    <t>033</t>
  </si>
  <si>
    <t>Ebner Strom GmbH</t>
  </si>
  <si>
    <t>034</t>
  </si>
  <si>
    <t>EDN - Energieversorgung und Dienstleistung Marktgemeinde Neuberg/Mürz GmbH</t>
  </si>
  <si>
    <t>035</t>
  </si>
  <si>
    <t>Elektrizitätsgenossenschaft Laintal reg. Gen.m.b.H</t>
  </si>
  <si>
    <t>036</t>
  </si>
  <si>
    <t>Elektrizitätswerk August Lechner KG</t>
  </si>
  <si>
    <t>037</t>
  </si>
  <si>
    <t>Elektrizitätswerk Bad Hofgastein Ges.m.b.H.</t>
  </si>
  <si>
    <t>038</t>
  </si>
  <si>
    <t>Elektrizitätswerk Clam</t>
  </si>
  <si>
    <t>039</t>
  </si>
  <si>
    <t>Elektrizitätswerk der Gemeinde Schattwald</t>
  </si>
  <si>
    <t>040</t>
  </si>
  <si>
    <t>ENVESTA Energie- und Dienstleistungs GmbH</t>
  </si>
  <si>
    <t>041</t>
  </si>
  <si>
    <t>Elektrizitätswerk Fernitz Ing. Franz Purkarthofer GmbH &amp; Co KG</t>
  </si>
  <si>
    <t>042</t>
  </si>
  <si>
    <t>Elektrizitätswerk Gleinstätten Kleinszig Ges.m.b.H.</t>
  </si>
  <si>
    <t>043</t>
  </si>
  <si>
    <t>Elektrizitätswerk Gröbming KG</t>
  </si>
  <si>
    <t>044</t>
  </si>
  <si>
    <t>Elektrizitätswerk Ludwig Polsterer</t>
  </si>
  <si>
    <t>045</t>
  </si>
  <si>
    <t>Elektrizitätswerk Mariahof GmbH</t>
  </si>
  <si>
    <t>046</t>
  </si>
  <si>
    <t>Elektrizitätswerk Mathe Alois</t>
  </si>
  <si>
    <t>047</t>
  </si>
  <si>
    <t>Elektrizitätswerk Perg GmbH</t>
  </si>
  <si>
    <t>048</t>
  </si>
  <si>
    <t>Elektrizitätswerk Prantl GmbH &amp; Co KG</t>
  </si>
  <si>
    <t>049</t>
  </si>
  <si>
    <t>Elektrizitätswerke Reutte Ges.m.b.H.</t>
  </si>
  <si>
    <t>050</t>
  </si>
  <si>
    <t>Elektrizitätswerk Sölden reg. Gen. m.b.H.</t>
  </si>
  <si>
    <t>051</t>
  </si>
  <si>
    <t>Elektrizitätswerk Winkler GmbH</t>
  </si>
  <si>
    <t>052</t>
  </si>
  <si>
    <t>Elektrizitätswerke Eisenhuber GmbH &amp; Co KG</t>
  </si>
  <si>
    <t>053</t>
  </si>
  <si>
    <t>Elektrizitätswerke Frastanz GmbH</t>
  </si>
  <si>
    <t>054</t>
  </si>
  <si>
    <t>Elektrizitätswerk Gries am Brenner</t>
  </si>
  <si>
    <t>055</t>
  </si>
  <si>
    <t>Elektrogenossenschaft Weerberg reg.Gen.m.b.H.</t>
  </si>
  <si>
    <t>056</t>
  </si>
  <si>
    <t>Elektro-Güssing Ges.m.b.H.</t>
  </si>
  <si>
    <t>057</t>
  </si>
  <si>
    <t>Elektrowerk Assling reg. Gen.m.b.H.</t>
  </si>
  <si>
    <t>058</t>
  </si>
  <si>
    <t>Elektrowerk Max Hechenblaikner</t>
  </si>
  <si>
    <t>059</t>
  </si>
  <si>
    <t>Elektrowerk Schöder Walther Zedlacher KG</t>
  </si>
  <si>
    <t>060</t>
  </si>
  <si>
    <t>Elektrowerkgenossenschaft Hopfgarten i. D. reg.Gen.m.b.H.</t>
  </si>
  <si>
    <t>061</t>
  </si>
  <si>
    <t>Energieversorgungsunternehmen der Florian Lugitsch Gruppe GmbH</t>
  </si>
  <si>
    <t>062</t>
  </si>
  <si>
    <t>evn naturkraft Erzeugungs- und Verteilungs- GmbH</t>
  </si>
  <si>
    <t>064</t>
  </si>
  <si>
    <t>EVU der Marktgemeinde Eibiswald</t>
  </si>
  <si>
    <t>065</t>
  </si>
  <si>
    <t>EVU der Marktgemeinde Niklasdorf</t>
  </si>
  <si>
    <t>066</t>
  </si>
  <si>
    <t>EVU der Stadtgemeinde Mureck</t>
  </si>
  <si>
    <t>067</t>
  </si>
  <si>
    <t>Franz Schmolke, Inh. Der nicht prot. Fa. "EVU Eicher"</t>
  </si>
  <si>
    <t>068</t>
  </si>
  <si>
    <t>EWA Energie- und Wirtschaftsbetriebe der Gemeinde St. Anton am Arlberg GmbH</t>
  </si>
  <si>
    <t>069</t>
  </si>
  <si>
    <t>Mag. Winfried Leitner, Inh. der nicht prot. Fa. " E-Werk Brandstatt"</t>
  </si>
  <si>
    <t>070</t>
  </si>
  <si>
    <t>E-Werk Braunstein</t>
  </si>
  <si>
    <t>071</t>
  </si>
  <si>
    <t>E-Werk der Gemeinde Mürzsteg</t>
  </si>
  <si>
    <t>072</t>
  </si>
  <si>
    <t>E-Werk der Marktgemeinde Unzmarkt-Frauenburg</t>
  </si>
  <si>
    <t>073</t>
  </si>
  <si>
    <t>E-Werk Ebner GesmbH</t>
  </si>
  <si>
    <t>074</t>
  </si>
  <si>
    <t>E-Werk Neudau Kottulinsky KG</t>
  </si>
  <si>
    <t>075</t>
  </si>
  <si>
    <t>Ing.Peter Böhm, Inhaber der nicht prot. Fa. "E-Werk Piwetz"</t>
  </si>
  <si>
    <t>076</t>
  </si>
  <si>
    <t>E-Werk Ranklleiten</t>
  </si>
  <si>
    <t>077</t>
  </si>
  <si>
    <t>E-Werk Redlmühle B. Drack</t>
  </si>
  <si>
    <t>078</t>
  </si>
  <si>
    <t>E-Werk Sarmingstein Ing. H. Engelmann &amp; Co KEG</t>
  </si>
  <si>
    <t>079</t>
  </si>
  <si>
    <t>E-Werk Schwaighofer GmbH</t>
  </si>
  <si>
    <t>080</t>
  </si>
  <si>
    <t>E-Werk Sigl GmbH</t>
  </si>
  <si>
    <t>081</t>
  </si>
  <si>
    <t>E-Werk Stadler GmbH</t>
  </si>
  <si>
    <t>082</t>
  </si>
  <si>
    <t>E-Werk Stubenberg reg.Gen.m.b.H.</t>
  </si>
  <si>
    <t>083</t>
  </si>
  <si>
    <t>E-Werk Wüster KG</t>
  </si>
  <si>
    <t>084</t>
  </si>
  <si>
    <t>E-Werksgemeinschaft Dietrichschlag</t>
  </si>
  <si>
    <t>085</t>
  </si>
  <si>
    <t>Feistritzthaler Elektrizitätswerk reg.Gen.m.b.H.</t>
  </si>
  <si>
    <t>086</t>
  </si>
  <si>
    <t>Gemeindewerke Kematen Elektrizitätswerk</t>
  </si>
  <si>
    <t>088</t>
  </si>
  <si>
    <t>Gertraud Schafler GmbH</t>
  </si>
  <si>
    <t>089</t>
  </si>
  <si>
    <t>Getzner, Mutter &amp; Cie. Ges.m.b.H. &amp; Co.</t>
  </si>
  <si>
    <t>090</t>
  </si>
  <si>
    <t>H &amp; C Polsterer Ges.n.b.R</t>
  </si>
  <si>
    <t>091</t>
  </si>
  <si>
    <t>Helmut und Kurt Kneidinger Ges.m.b.H.</t>
  </si>
  <si>
    <t>093</t>
  </si>
  <si>
    <t>Elektrizitätswerk Johann Dandler Ges.m.b.H. &amp; Co KG</t>
  </si>
  <si>
    <t>094</t>
  </si>
  <si>
    <t>K.u.F. Drack Gesellschaft m.b.H. &amp; Co. KG</t>
  </si>
  <si>
    <t>095</t>
  </si>
  <si>
    <t>Karl Mitheis GmbH</t>
  </si>
  <si>
    <t>096</t>
  </si>
  <si>
    <t>Karlstrom - Ing. Josef Karl</t>
  </si>
  <si>
    <t>097</t>
  </si>
  <si>
    <t>Klausbauer Holzindustrie Ges.m.b.H. &amp; Co. KG</t>
  </si>
  <si>
    <t>098</t>
  </si>
  <si>
    <t>Kommunalbetriebe Hopfgarten Ges.m.b.H.</t>
  </si>
  <si>
    <t>099</t>
  </si>
  <si>
    <t>Kommunalbetriebe Rinn GmbH</t>
  </si>
  <si>
    <t>100</t>
  </si>
  <si>
    <t>Kraftwerk Glatzing-Rüstorf reg.Gen.m.b.H.</t>
  </si>
  <si>
    <t>101</t>
  </si>
  <si>
    <t>Kraftwerk Haim KG</t>
  </si>
  <si>
    <t>103</t>
  </si>
  <si>
    <t>Kupelwiesersche Forstverwaltung</t>
  </si>
  <si>
    <t>104</t>
  </si>
  <si>
    <t>Licht- und Kraftstromvertrieb der Gemeinde Opponitz</t>
  </si>
  <si>
    <t>105</t>
  </si>
  <si>
    <t>Licht- und Kraftvertrieb der Gemeinde Hollenstein an der Ybbs</t>
  </si>
  <si>
    <t>106</t>
  </si>
  <si>
    <t>Licht- u. Kraftstromvertrieb d. Marktgemeinde Göstling an der Ybbs</t>
  </si>
  <si>
    <t>107</t>
  </si>
  <si>
    <t>Mag. Engelbert Tassotti EW und EVU</t>
  </si>
  <si>
    <t>108</t>
  </si>
  <si>
    <t>Marktgemeinde Neumarkt Versorgungsbetriebsges.m.b.H.</t>
  </si>
  <si>
    <t>109</t>
  </si>
  <si>
    <t>Montafonerbahn AG</t>
  </si>
  <si>
    <t>110</t>
  </si>
  <si>
    <t>Murauer Stadtwerke GmbH</t>
  </si>
  <si>
    <t>111</t>
  </si>
  <si>
    <t>Lichtgenossenschaft Neukirchen reg. Gen. m. b. H.</t>
  </si>
  <si>
    <t>112</t>
  </si>
  <si>
    <t>P.K. Energieversorgungs-GmbH</t>
  </si>
  <si>
    <t>Pengg Johann Holding Ges.m.b.H</t>
  </si>
  <si>
    <t>114</t>
  </si>
  <si>
    <t>Pölsler Friedrich Säge- und Elektrizitätswerk</t>
  </si>
  <si>
    <t>115</t>
  </si>
  <si>
    <t>Revertera'sches Elektrizitätswerk</t>
  </si>
  <si>
    <t>116</t>
  </si>
  <si>
    <t>Schwarz, Wagendorffer &amp; Co. Elektrizitätswerk GmbH</t>
  </si>
  <si>
    <t>117</t>
  </si>
  <si>
    <t>Stadtbetriebe Mariazell Ges.m.b.H.</t>
  </si>
  <si>
    <t>118</t>
  </si>
  <si>
    <t>Städtische Betriebe Rottenmann GmbH</t>
  </si>
  <si>
    <t>119</t>
  </si>
  <si>
    <t>Stadtwerke Amstetten</t>
  </si>
  <si>
    <t>120</t>
  </si>
  <si>
    <t>Elektrizitätswerke Bad Radkersburg GmbH</t>
  </si>
  <si>
    <t>121</t>
  </si>
  <si>
    <t>Stadtwerke Feldkirch</t>
  </si>
  <si>
    <t>122</t>
  </si>
  <si>
    <t>Stadtwerke Fürstenfeld GmbH</t>
  </si>
  <si>
    <t>123</t>
  </si>
  <si>
    <t>Stadtwerke Hall in Tirol Ges.m.b.H.</t>
  </si>
  <si>
    <t>124</t>
  </si>
  <si>
    <t>Stadtwerke Hartberg Energieversorgungs-Ges.m.b.H.</t>
  </si>
  <si>
    <t>125</t>
  </si>
  <si>
    <t>Stadtwerke Imst</t>
  </si>
  <si>
    <t>126</t>
  </si>
  <si>
    <t>Stadtwerke Kitzbühel</t>
  </si>
  <si>
    <t>127</t>
  </si>
  <si>
    <t>Stadtwerke Kufstein Gesellschaft m.b.H</t>
  </si>
  <si>
    <t>128</t>
  </si>
  <si>
    <t>Stadtwerke Leoben-Stromversorgung</t>
  </si>
  <si>
    <t>129</t>
  </si>
  <si>
    <t>Stadtwerke Schwaz GmbH</t>
  </si>
  <si>
    <t>130</t>
  </si>
  <si>
    <t>Stadtwerke Trofaiach Ges.m.b.H.</t>
  </si>
  <si>
    <t>Stadtwerke Voitsberg</t>
  </si>
  <si>
    <t>132</t>
  </si>
  <si>
    <t>Stadtwerke Wörgl Ges.m.b.H.</t>
  </si>
  <si>
    <t>133</t>
  </si>
  <si>
    <t>The Langau Trust, p.A. Forstverwaltung Langau</t>
  </si>
  <si>
    <t>135</t>
  </si>
  <si>
    <t>Überland Strom GmbH</t>
  </si>
  <si>
    <t>138</t>
  </si>
  <si>
    <t>AAE Wasserkraft Gesellschaft m.b.H.</t>
  </si>
  <si>
    <t>139</t>
  </si>
  <si>
    <t>Elektrizitätswerk Karl-Heinz Reinisch</t>
  </si>
  <si>
    <t>140</t>
  </si>
  <si>
    <t>Plövner Schmiede Betriebsgesellschaft m.b.H.</t>
  </si>
  <si>
    <t>V 5.02</t>
  </si>
  <si>
    <t>008</t>
  </si>
  <si>
    <t>Stromnetz Steiermark GmbH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</si>
</sst>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#,##0.0"/>
    <numFmt numFmtId="175" formatCode="0.0%"/>
    <numFmt numFmtId="176" formatCode="d/\ mmmm\ yyyy"/>
    <numFmt numFmtId="177" formatCode="&quot;H.2.&quot;"/>
  </numFmts>
  <fonts count="1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174" fontId="0" fillId="0" borderId="1" xfId="0" applyNumberFormat="1" applyFill="1" applyBorder="1" applyAlignment="1" applyProtection="1">
      <alignment/>
      <protection locked="0"/>
    </xf>
    <xf numFmtId="174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4" fontId="0" fillId="2" borderId="1" xfId="0" applyNumberFormat="1" applyFont="1" applyFill="1" applyBorder="1" applyAlignment="1" applyProtection="1">
      <alignment/>
      <protection locked="0"/>
    </xf>
    <xf numFmtId="174" fontId="1" fillId="2" borderId="1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hidden="1"/>
    </xf>
    <xf numFmtId="3" fontId="1" fillId="3" borderId="6" xfId="0" applyNumberFormat="1" applyFont="1" applyFill="1" applyBorder="1" applyAlignment="1" applyProtection="1">
      <alignment/>
      <protection hidden="1"/>
    </xf>
    <xf numFmtId="49" fontId="6" fillId="3" borderId="7" xfId="0" applyNumberFormat="1" applyFont="1" applyFill="1" applyBorder="1" applyAlignment="1" applyProtection="1">
      <alignment horizontal="right"/>
      <protection hidden="1"/>
    </xf>
    <xf numFmtId="3" fontId="6" fillId="3" borderId="6" xfId="0" applyNumberFormat="1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3" fontId="0" fillId="3" borderId="6" xfId="0" applyNumberFormat="1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3" fontId="1" fillId="4" borderId="6" xfId="0" applyNumberFormat="1" applyFont="1" applyFill="1" applyBorder="1" applyAlignment="1" applyProtection="1">
      <alignment horizontal="right"/>
      <protection hidden="1"/>
    </xf>
    <xf numFmtId="3" fontId="0" fillId="4" borderId="1" xfId="0" applyNumberFormat="1" applyFont="1" applyFill="1" applyBorder="1" applyAlignment="1" applyProtection="1">
      <alignment horizontal="right"/>
      <protection hidden="1"/>
    </xf>
    <xf numFmtId="3" fontId="0" fillId="3" borderId="1" xfId="0" applyNumberFormat="1" applyFont="1" applyFill="1" applyBorder="1" applyAlignment="1" applyProtection="1">
      <alignment horizontal="right"/>
      <protection hidden="1"/>
    </xf>
    <xf numFmtId="3" fontId="1" fillId="3" borderId="6" xfId="0" applyNumberFormat="1" applyFont="1" applyFill="1" applyBorder="1" applyAlignment="1" applyProtection="1">
      <alignment horizontal="right"/>
      <protection hidden="1"/>
    </xf>
    <xf numFmtId="3" fontId="6" fillId="3" borderId="6" xfId="0" applyNumberFormat="1" applyFont="1" applyFill="1" applyBorder="1" applyAlignment="1" applyProtection="1">
      <alignment horizontal="center" wrapText="1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3" fontId="0" fillId="3" borderId="6" xfId="0" applyNumberFormat="1" applyFont="1" applyFill="1" applyBorder="1" applyAlignment="1" applyProtection="1">
      <alignment horizontal="center"/>
      <protection hidden="1"/>
    </xf>
    <xf numFmtId="3" fontId="13" fillId="3" borderId="6" xfId="0" applyNumberFormat="1" applyFont="1" applyFill="1" applyBorder="1" applyAlignment="1" applyProtection="1">
      <alignment horizontal="center"/>
      <protection hidden="1"/>
    </xf>
    <xf numFmtId="3" fontId="0" fillId="3" borderId="8" xfId="0" applyNumberFormat="1" applyFont="1" applyFill="1" applyBorder="1" applyAlignment="1" applyProtection="1">
      <alignment vertical="top" wrapText="1"/>
      <protection hidden="1"/>
    </xf>
    <xf numFmtId="3" fontId="0" fillId="3" borderId="7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3" fontId="0" fillId="3" borderId="0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3" fontId="0" fillId="3" borderId="5" xfId="0" applyNumberFormat="1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/>
      <protection hidden="1"/>
    </xf>
    <xf numFmtId="3" fontId="1" fillId="3" borderId="9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3" fontId="0" fillId="3" borderId="0" xfId="0" applyNumberForma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left"/>
      <protection hidden="1"/>
    </xf>
    <xf numFmtId="3" fontId="0" fillId="3" borderId="5" xfId="0" applyNumberFormat="1" applyFill="1" applyBorder="1" applyAlignment="1" applyProtection="1">
      <alignment horizontal="center"/>
      <protection hidden="1"/>
    </xf>
    <xf numFmtId="3" fontId="1" fillId="3" borderId="6" xfId="0" applyNumberFormat="1" applyFont="1" applyFill="1" applyBorder="1" applyAlignment="1" applyProtection="1">
      <alignment/>
      <protection hidden="1"/>
    </xf>
    <xf numFmtId="3" fontId="0" fillId="3" borderId="7" xfId="0" applyNumberFormat="1" applyFont="1" applyFill="1" applyBorder="1" applyAlignment="1" applyProtection="1">
      <alignment horizontal="center"/>
      <protection hidden="1"/>
    </xf>
    <xf numFmtId="3" fontId="0" fillId="3" borderId="7" xfId="0" applyNumberFormat="1" applyFill="1" applyBorder="1" applyAlignment="1" applyProtection="1">
      <alignment horizontal="center"/>
      <protection hidden="1"/>
    </xf>
    <xf numFmtId="3" fontId="0" fillId="3" borderId="10" xfId="0" applyNumberFormat="1" applyFill="1" applyBorder="1" applyAlignment="1" applyProtection="1">
      <alignment horizontal="center"/>
      <protection hidden="1"/>
    </xf>
    <xf numFmtId="3" fontId="0" fillId="3" borderId="6" xfId="0" applyNumberFormat="1" applyFill="1" applyBorder="1" applyAlignment="1" applyProtection="1">
      <alignment/>
      <protection hidden="1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3" borderId="1" xfId="0" applyNumberFormat="1" applyFill="1" applyBorder="1" applyAlignment="1" applyProtection="1">
      <alignment/>
      <protection hidden="1"/>
    </xf>
    <xf numFmtId="3" fontId="0" fillId="3" borderId="1" xfId="0" applyNumberFormat="1" applyFill="1" applyBorder="1" applyAlignment="1" applyProtection="1">
      <alignment vertical="center"/>
      <protection hidden="1"/>
    </xf>
    <xf numFmtId="3" fontId="0" fillId="3" borderId="1" xfId="0" applyNumberFormat="1" applyFont="1" applyFill="1" applyBorder="1" applyAlignment="1" applyProtection="1">
      <alignment vertical="center"/>
      <protection hidden="1"/>
    </xf>
    <xf numFmtId="3" fontId="0" fillId="3" borderId="2" xfId="0" applyNumberFormat="1" applyFill="1" applyBorder="1" applyAlignment="1" applyProtection="1">
      <alignment vertical="center"/>
      <protection hidden="1"/>
    </xf>
    <xf numFmtId="3" fontId="0" fillId="3" borderId="10" xfId="0" applyNumberFormat="1" applyFont="1" applyFill="1" applyBorder="1" applyAlignment="1" applyProtection="1">
      <alignment horizontal="center"/>
      <protection hidden="1"/>
    </xf>
    <xf numFmtId="3" fontId="0" fillId="3" borderId="4" xfId="0" applyNumberFormat="1" applyFont="1" applyFill="1" applyBorder="1" applyAlignment="1" applyProtection="1">
      <alignment horizontal="right"/>
      <protection hidden="1"/>
    </xf>
    <xf numFmtId="3" fontId="1" fillId="3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1" fillId="4" borderId="2" xfId="0" applyNumberFormat="1" applyFont="1" applyFill="1" applyBorder="1" applyAlignment="1" applyProtection="1">
      <alignment horizontal="right"/>
      <protection hidden="1"/>
    </xf>
    <xf numFmtId="3" fontId="0" fillId="3" borderId="4" xfId="0" applyNumberFormat="1" applyFill="1" applyBorder="1" applyAlignment="1" applyProtection="1">
      <alignment horizontal="right"/>
      <protection hidden="1"/>
    </xf>
    <xf numFmtId="3" fontId="6" fillId="3" borderId="7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3" fontId="6" fillId="3" borderId="7" xfId="0" applyNumberFormat="1" applyFont="1" applyFill="1" applyBorder="1" applyAlignment="1" applyProtection="1">
      <alignment horizontal="center" wrapText="1"/>
      <protection hidden="1"/>
    </xf>
    <xf numFmtId="3" fontId="0" fillId="3" borderId="6" xfId="0" applyNumberFormat="1" applyFont="1" applyFill="1" applyBorder="1" applyAlignment="1" applyProtection="1">
      <alignment horizontal="right"/>
      <protection hidden="1"/>
    </xf>
    <xf numFmtId="3" fontId="1" fillId="4" borderId="3" xfId="0" applyNumberFormat="1" applyFont="1" applyFill="1" applyBorder="1" applyAlignment="1" applyProtection="1">
      <alignment horizontal="right"/>
      <protection hidden="1"/>
    </xf>
    <xf numFmtId="3" fontId="0" fillId="3" borderId="2" xfId="0" applyNumberFormat="1" applyFont="1" applyFill="1" applyBorder="1" applyAlignment="1" applyProtection="1">
      <alignment horizontal="right"/>
      <protection hidden="1"/>
    </xf>
    <xf numFmtId="3" fontId="0" fillId="3" borderId="6" xfId="0" applyNumberFormat="1" applyFill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 vertical="top" wrapText="1" shrinkToFit="1"/>
      <protection hidden="1"/>
    </xf>
    <xf numFmtId="0" fontId="1" fillId="3" borderId="0" xfId="0" applyFont="1" applyFill="1" applyBorder="1" applyAlignment="1" applyProtection="1">
      <alignment vertical="top"/>
      <protection hidden="1"/>
    </xf>
    <xf numFmtId="0" fontId="1" fillId="3" borderId="6" xfId="0" applyFont="1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0" fillId="3" borderId="2" xfId="0" applyFill="1" applyBorder="1" applyAlignment="1" applyProtection="1">
      <alignment vertical="top"/>
      <protection hidden="1"/>
    </xf>
    <xf numFmtId="0" fontId="1" fillId="3" borderId="6" xfId="0" applyFont="1" applyFill="1" applyBorder="1" applyAlignment="1" applyProtection="1">
      <alignment horizontal="right"/>
      <protection hidden="1"/>
    </xf>
    <xf numFmtId="0" fontId="1" fillId="3" borderId="6" xfId="0" applyFont="1" applyFill="1" applyBorder="1" applyAlignment="1" applyProtection="1">
      <alignment horizontal="right" vertical="top" wrapText="1"/>
      <protection hidden="1"/>
    </xf>
    <xf numFmtId="0" fontId="1" fillId="3" borderId="0" xfId="0" applyFont="1" applyFill="1" applyBorder="1" applyAlignment="1" applyProtection="1">
      <alignment horizontal="left" vertical="top"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 vertical="top"/>
      <protection hidden="1"/>
    </xf>
    <xf numFmtId="0" fontId="0" fillId="3" borderId="0" xfId="0" applyFill="1" applyBorder="1" applyAlignment="1" applyProtection="1">
      <alignment horizontal="left" vertical="top"/>
      <protection hidden="1"/>
    </xf>
    <xf numFmtId="49" fontId="0" fillId="3" borderId="1" xfId="0" applyNumberFormat="1" applyFill="1" applyBorder="1" applyAlignment="1" applyProtection="1">
      <alignment/>
      <protection hidden="1"/>
    </xf>
    <xf numFmtId="49" fontId="1" fillId="3" borderId="6" xfId="0" applyNumberFormat="1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49" fontId="0" fillId="3" borderId="1" xfId="0" applyNumberFormat="1" applyFill="1" applyBorder="1" applyAlignment="1" applyProtection="1">
      <alignment/>
      <protection hidden="1"/>
    </xf>
    <xf numFmtId="49" fontId="0" fillId="3" borderId="0" xfId="0" applyNumberFormat="1" applyFill="1" applyBorder="1" applyAlignment="1" applyProtection="1">
      <alignment/>
      <protection hidden="1"/>
    </xf>
    <xf numFmtId="49" fontId="0" fillId="3" borderId="4" xfId="0" applyNumberFormat="1" applyFill="1" applyBorder="1" applyAlignment="1" applyProtection="1">
      <alignment/>
      <protection hidden="1"/>
    </xf>
    <xf numFmtId="49" fontId="0" fillId="3" borderId="1" xfId="0" applyNumberFormat="1" applyFill="1" applyBorder="1" applyAlignment="1" applyProtection="1">
      <alignment vertical="top"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75" fontId="0" fillId="3" borderId="0" xfId="0" applyNumberFormat="1" applyFill="1" applyBorder="1" applyAlignment="1" applyProtection="1">
      <alignment/>
      <protection hidden="1"/>
    </xf>
    <xf numFmtId="0" fontId="1" fillId="4" borderId="7" xfId="0" applyFont="1" applyFill="1" applyBorder="1" applyAlignment="1" applyProtection="1">
      <alignment/>
      <protection hidden="1"/>
    </xf>
    <xf numFmtId="0" fontId="10" fillId="4" borderId="7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 horizontal="center" textRotation="90"/>
      <protection hidden="1"/>
    </xf>
    <xf numFmtId="3" fontId="6" fillId="3" borderId="10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174" fontId="0" fillId="3" borderId="6" xfId="0" applyNumberFormat="1" applyFont="1" applyFill="1" applyBorder="1" applyAlignment="1" applyProtection="1">
      <alignment/>
      <protection hidden="1"/>
    </xf>
    <xf numFmtId="3" fontId="1" fillId="3" borderId="7" xfId="0" applyNumberFormat="1" applyFont="1" applyFill="1" applyBorder="1" applyAlignment="1" applyProtection="1">
      <alignment/>
      <protection hidden="1"/>
    </xf>
    <xf numFmtId="3" fontId="10" fillId="3" borderId="7" xfId="0" applyNumberFormat="1" applyFont="1" applyFill="1" applyBorder="1" applyAlignment="1" applyProtection="1">
      <alignment/>
      <protection hidden="1"/>
    </xf>
    <xf numFmtId="3" fontId="10" fillId="3" borderId="10" xfId="0" applyNumberFormat="1" applyFont="1" applyFill="1" applyBorder="1" applyAlignment="1" applyProtection="1">
      <alignment/>
      <protection hidden="1"/>
    </xf>
    <xf numFmtId="3" fontId="10" fillId="3" borderId="1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 horizontal="left"/>
      <protection hidden="1"/>
    </xf>
    <xf numFmtId="3" fontId="1" fillId="3" borderId="6" xfId="0" applyNumberFormat="1" applyFont="1" applyFill="1" applyBorder="1" applyAlignment="1" applyProtection="1">
      <alignment horizontal="center" wrapText="1" shrinkToFit="1"/>
      <protection hidden="1"/>
    </xf>
    <xf numFmtId="3" fontId="1" fillId="3" borderId="6" xfId="0" applyNumberFormat="1" applyFont="1" applyFill="1" applyBorder="1" applyAlignment="1" applyProtection="1">
      <alignment horizontal="center" wrapText="1"/>
      <protection hidden="1"/>
    </xf>
    <xf numFmtId="3" fontId="1" fillId="3" borderId="6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ill="1" applyBorder="1" applyAlignment="1" applyProtection="1">
      <alignment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3" fontId="1" fillId="3" borderId="0" xfId="0" applyNumberFormat="1" applyFont="1" applyFill="1" applyBorder="1" applyAlignment="1" applyProtection="1">
      <alignment/>
      <protection hidden="1"/>
    </xf>
    <xf numFmtId="174" fontId="0" fillId="3" borderId="0" xfId="0" applyNumberFormat="1" applyFill="1" applyBorder="1" applyAlignment="1" applyProtection="1">
      <alignment/>
      <protection hidden="1"/>
    </xf>
    <xf numFmtId="174" fontId="0" fillId="3" borderId="0" xfId="0" applyNumberFormat="1" applyFont="1" applyFill="1" applyBorder="1" applyAlignment="1" applyProtection="1">
      <alignment/>
      <protection hidden="1"/>
    </xf>
    <xf numFmtId="174" fontId="0" fillId="3" borderId="4" xfId="0" applyNumberFormat="1" applyFill="1" applyBorder="1" applyAlignment="1" applyProtection="1">
      <alignment/>
      <protection hidden="1"/>
    </xf>
    <xf numFmtId="3" fontId="0" fillId="3" borderId="8" xfId="0" applyNumberFormat="1" applyFont="1" applyFill="1" applyBorder="1" applyAlignment="1" applyProtection="1">
      <alignment horizontal="center"/>
      <protection hidden="1"/>
    </xf>
    <xf numFmtId="3" fontId="0" fillId="3" borderId="14" xfId="0" applyNumberFormat="1" applyFill="1" applyBorder="1" applyAlignment="1" applyProtection="1">
      <alignment/>
      <protection hidden="1"/>
    </xf>
    <xf numFmtId="3" fontId="0" fillId="3" borderId="4" xfId="0" applyNumberFormat="1" applyFill="1" applyBorder="1" applyAlignment="1" applyProtection="1">
      <alignment/>
      <protection hidden="1"/>
    </xf>
    <xf numFmtId="174" fontId="0" fillId="3" borderId="6" xfId="0" applyNumberFormat="1" applyFont="1" applyFill="1" applyBorder="1" applyAlignment="1" applyProtection="1">
      <alignment horizontal="center"/>
      <protection hidden="1"/>
    </xf>
    <xf numFmtId="174" fontId="0" fillId="3" borderId="1" xfId="0" applyNumberForma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3" fontId="0" fillId="3" borderId="2" xfId="0" applyNumberFormat="1" applyFill="1" applyBorder="1" applyAlignment="1" applyProtection="1">
      <alignment/>
      <protection hidden="1"/>
    </xf>
    <xf numFmtId="3" fontId="0" fillId="3" borderId="5" xfId="0" applyNumberFormat="1" applyFill="1" applyBorder="1" applyAlignment="1" applyProtection="1">
      <alignment/>
      <protection hidden="1"/>
    </xf>
    <xf numFmtId="3" fontId="0" fillId="3" borderId="9" xfId="0" applyNumberFormat="1" applyFill="1" applyBorder="1" applyAlignment="1" applyProtection="1">
      <alignment/>
      <protection hidden="1"/>
    </xf>
    <xf numFmtId="14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shrinkToFit="1"/>
    </xf>
    <xf numFmtId="0" fontId="0" fillId="0" borderId="0" xfId="0" applyNumberFormat="1" applyBorder="1" applyAlignment="1">
      <alignment/>
    </xf>
    <xf numFmtId="49" fontId="1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3" fontId="0" fillId="3" borderId="12" xfId="0" applyNumberFormat="1" applyFill="1" applyBorder="1" applyAlignment="1" applyProtection="1">
      <alignment/>
      <protection hidden="1"/>
    </xf>
    <xf numFmtId="3" fontId="0" fillId="4" borderId="2" xfId="0" applyNumberFormat="1" applyFont="1" applyFill="1" applyBorder="1" applyAlignment="1" applyProtection="1">
      <alignment horizontal="right"/>
      <protection hidden="1"/>
    </xf>
    <xf numFmtId="49" fontId="0" fillId="3" borderId="1" xfId="0" applyNumberFormat="1" applyFill="1" applyBorder="1" applyAlignment="1" applyProtection="1">
      <alignment wrapText="1"/>
      <protection hidden="1"/>
    </xf>
    <xf numFmtId="0" fontId="0" fillId="3" borderId="14" xfId="0" applyFill="1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locked="0"/>
    </xf>
    <xf numFmtId="175" fontId="0" fillId="2" borderId="2" xfId="19" applyNumberForma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 horizontal="left"/>
      <protection hidden="1"/>
    </xf>
    <xf numFmtId="3" fontId="0" fillId="3" borderId="12" xfId="0" applyNumberFormat="1" applyFill="1" applyBorder="1" applyAlignment="1" applyProtection="1">
      <alignment horizontal="center"/>
      <protection hidden="1"/>
    </xf>
    <xf numFmtId="3" fontId="0" fillId="3" borderId="3" xfId="0" applyNumberFormat="1" applyFont="1" applyFill="1" applyBorder="1" applyAlignment="1" applyProtection="1">
      <alignment horizontal="right"/>
      <protection hidden="1"/>
    </xf>
    <xf numFmtId="3" fontId="1" fillId="3" borderId="3" xfId="0" applyNumberFormat="1" applyFont="1" applyFill="1" applyBorder="1" applyAlignment="1" applyProtection="1">
      <alignment/>
      <protection hidden="1"/>
    </xf>
    <xf numFmtId="3" fontId="1" fillId="3" borderId="13" xfId="0" applyNumberFormat="1" applyFont="1" applyFill="1" applyBorder="1" applyAlignment="1" applyProtection="1">
      <alignment horizontal="center" wrapText="1"/>
      <protection hidden="1"/>
    </xf>
    <xf numFmtId="3" fontId="0" fillId="3" borderId="4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ill="1" applyBorder="1" applyAlignment="1" applyProtection="1">
      <alignment/>
      <protection locked="0"/>
    </xf>
    <xf numFmtId="175" fontId="0" fillId="2" borderId="1" xfId="19" applyNumberFormat="1" applyFill="1" applyBorder="1" applyAlignment="1" applyProtection="1">
      <alignment/>
      <protection locked="0"/>
    </xf>
    <xf numFmtId="174" fontId="1" fillId="0" borderId="1" xfId="0" applyNumberFormat="1" applyFont="1" applyFill="1" applyBorder="1" applyAlignment="1" applyProtection="1">
      <alignment/>
      <protection locked="0"/>
    </xf>
    <xf numFmtId="174" fontId="1" fillId="4" borderId="1" xfId="0" applyNumberFormat="1" applyFont="1" applyFill="1" applyBorder="1" applyAlignment="1" applyProtection="1">
      <alignment/>
      <protection hidden="1"/>
    </xf>
    <xf numFmtId="174" fontId="0" fillId="4" borderId="1" xfId="0" applyNumberFormat="1" applyFont="1" applyFill="1" applyBorder="1" applyAlignment="1" applyProtection="1">
      <alignment/>
      <protection hidden="1"/>
    </xf>
    <xf numFmtId="174" fontId="1" fillId="4" borderId="2" xfId="0" applyNumberFormat="1" applyFont="1" applyFill="1" applyBorder="1" applyAlignment="1" applyProtection="1">
      <alignment/>
      <protection hidden="1"/>
    </xf>
    <xf numFmtId="174" fontId="0" fillId="3" borderId="1" xfId="0" applyNumberFormat="1" applyFont="1" applyFill="1" applyBorder="1" applyAlignment="1" applyProtection="1">
      <alignment/>
      <protection hidden="1"/>
    </xf>
    <xf numFmtId="174" fontId="0" fillId="4" borderId="1" xfId="0" applyNumberFormat="1" applyFill="1" applyBorder="1" applyAlignment="1" applyProtection="1">
      <alignment/>
      <protection hidden="1"/>
    </xf>
    <xf numFmtId="174" fontId="1" fillId="4" borderId="6" xfId="0" applyNumberFormat="1" applyFont="1" applyFill="1" applyBorder="1" applyAlignment="1" applyProtection="1">
      <alignment/>
      <protection hidden="1"/>
    </xf>
    <xf numFmtId="174" fontId="1" fillId="4" borderId="3" xfId="0" applyNumberFormat="1" applyFont="1" applyFill="1" applyBorder="1" applyAlignment="1" applyProtection="1">
      <alignment/>
      <protection hidden="1"/>
    </xf>
    <xf numFmtId="174" fontId="1" fillId="4" borderId="6" xfId="0" applyNumberFormat="1" applyFont="1" applyFill="1" applyBorder="1" applyAlignment="1" applyProtection="1">
      <alignment horizontal="right"/>
      <protection hidden="1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wrapText="1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174" fontId="0" fillId="4" borderId="1" xfId="0" applyNumberFormat="1" applyFill="1" applyBorder="1" applyAlignment="1" applyProtection="1">
      <alignment horizontal="left"/>
      <protection hidden="1"/>
    </xf>
    <xf numFmtId="3" fontId="0" fillId="0" borderId="6" xfId="0" applyNumberFormat="1" applyFill="1" applyBorder="1" applyAlignment="1" applyProtection="1">
      <alignment horizontal="right"/>
      <protection locked="0"/>
    </xf>
    <xf numFmtId="174" fontId="1" fillId="0" borderId="3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left" wrapText="1" shrinkToFit="1"/>
      <protection locked="0"/>
    </xf>
    <xf numFmtId="49" fontId="0" fillId="0" borderId="6" xfId="0" applyNumberFormat="1" applyFill="1" applyBorder="1" applyAlignment="1" applyProtection="1">
      <alignment horizontal="left" vertical="top" wrapText="1" shrinkToFit="1"/>
      <protection locked="0"/>
    </xf>
    <xf numFmtId="3" fontId="0" fillId="3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0" fillId="3" borderId="6" xfId="0" applyFill="1" applyBorder="1" applyAlignment="1" applyProtection="1">
      <alignment horizontal="left" vertical="top" wrapText="1" shrinkToFit="1"/>
      <protection hidden="1"/>
    </xf>
    <xf numFmtId="49" fontId="0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3" fontId="0" fillId="3" borderId="8" xfId="0" applyNumberFormat="1" applyFont="1" applyFill="1" applyBorder="1" applyAlignment="1" applyProtection="1">
      <alignment horizontal="left" wrapText="1" shrinkToFit="1"/>
      <protection hidden="1"/>
    </xf>
    <xf numFmtId="3" fontId="0" fillId="3" borderId="7" xfId="0" applyNumberFormat="1" applyFont="1" applyFill="1" applyBorder="1" applyAlignment="1" applyProtection="1">
      <alignment horizontal="left" wrapText="1" shrinkToFit="1"/>
      <protection hidden="1"/>
    </xf>
    <xf numFmtId="49" fontId="0" fillId="2" borderId="1" xfId="0" applyNumberFormat="1" applyFont="1" applyFill="1" applyBorder="1" applyAlignment="1" applyProtection="1">
      <alignment horizontal="left" wrapText="1" shrinkToFit="1"/>
      <protection locked="0"/>
    </xf>
    <xf numFmtId="49" fontId="0" fillId="2" borderId="1" xfId="0" applyNumberFormat="1" applyFill="1" applyBorder="1" applyAlignment="1" applyProtection="1">
      <alignment horizontal="left" wrapText="1" shrinkToFit="1"/>
      <protection locked="0"/>
    </xf>
    <xf numFmtId="49" fontId="0" fillId="2" borderId="6" xfId="0" applyNumberFormat="1" applyFont="1" applyFill="1" applyBorder="1" applyAlignment="1" applyProtection="1">
      <alignment horizontal="left" wrapText="1" shrinkToFit="1"/>
      <protection locked="0"/>
    </xf>
    <xf numFmtId="49" fontId="0" fillId="2" borderId="2" xfId="0" applyNumberFormat="1" applyFont="1" applyFill="1" applyBorder="1" applyAlignment="1" applyProtection="1">
      <alignment horizontal="left" wrapText="1" shrinkToFit="1"/>
      <protection locked="0"/>
    </xf>
    <xf numFmtId="49" fontId="0" fillId="0" borderId="6" xfId="0" applyNumberFormat="1" applyFont="1" applyFill="1" applyBorder="1" applyAlignment="1" applyProtection="1">
      <alignment horizontal="left" wrapText="1" shrinkToFit="1"/>
      <protection locked="0"/>
    </xf>
    <xf numFmtId="174" fontId="0" fillId="3" borderId="4" xfId="0" applyNumberFormat="1" applyFill="1" applyBorder="1" applyAlignment="1" applyProtection="1">
      <alignment horizontal="left" wrapText="1" shrinkToFit="1"/>
      <protection hidden="1"/>
    </xf>
    <xf numFmtId="49" fontId="0" fillId="0" borderId="3" xfId="0" applyNumberFormat="1" applyFill="1" applyBorder="1" applyAlignment="1" applyProtection="1">
      <alignment horizontal="left" wrapText="1" shrinkToFit="1"/>
      <protection locked="0"/>
    </xf>
    <xf numFmtId="49" fontId="0" fillId="0" borderId="1" xfId="0" applyNumberFormat="1" applyFill="1" applyBorder="1" applyAlignment="1" applyProtection="1">
      <alignment horizontal="left" wrapText="1" shrinkToFit="1"/>
      <protection locked="0"/>
    </xf>
    <xf numFmtId="49" fontId="0" fillId="0" borderId="6" xfId="0" applyNumberFormat="1" applyFill="1" applyBorder="1" applyAlignment="1" applyProtection="1">
      <alignment horizontal="left" wrapText="1" shrinkToFit="1"/>
      <protection locked="0"/>
    </xf>
    <xf numFmtId="49" fontId="4" fillId="0" borderId="6" xfId="18" applyNumberFormat="1" applyFill="1" applyBorder="1" applyAlignment="1" applyProtection="1">
      <alignment horizontal="left" vertical="top" wrapText="1"/>
      <protection locked="0"/>
    </xf>
    <xf numFmtId="174" fontId="0" fillId="0" borderId="1" xfId="0" applyNumberFormat="1" applyFont="1" applyFill="1" applyBorder="1" applyAlignment="1" applyProtection="1">
      <alignment horizontal="right"/>
      <protection locked="0"/>
    </xf>
    <xf numFmtId="174" fontId="0" fillId="0" borderId="2" xfId="0" applyNumberFormat="1" applyFont="1" applyFill="1" applyBorder="1" applyAlignment="1" applyProtection="1">
      <alignment horizontal="right"/>
      <protection locked="0"/>
    </xf>
    <xf numFmtId="174" fontId="0" fillId="0" borderId="6" xfId="0" applyNumberFormat="1" applyFont="1" applyFill="1" applyBorder="1" applyAlignment="1" applyProtection="1">
      <alignment horizontal="right"/>
      <protection locked="0"/>
    </xf>
    <xf numFmtId="174" fontId="1" fillId="2" borderId="3" xfId="0" applyNumberFormat="1" applyFont="1" applyFill="1" applyBorder="1" applyAlignment="1" applyProtection="1">
      <alignment horizontal="right"/>
      <protection locked="0"/>
    </xf>
    <xf numFmtId="3" fontId="0" fillId="3" borderId="14" xfId="0" applyNumberFormat="1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0" fontId="0" fillId="0" borderId="9" xfId="0" applyFont="1" applyFill="1" applyBorder="1" applyAlignment="1" applyProtection="1">
      <alignment/>
      <protection locked="0"/>
    </xf>
    <xf numFmtId="174" fontId="0" fillId="0" borderId="6" xfId="0" applyNumberFormat="1" applyFont="1" applyFill="1" applyBorder="1" applyAlignment="1" applyProtection="1">
      <alignment/>
      <protection locked="0"/>
    </xf>
    <xf numFmtId="174" fontId="0" fillId="4" borderId="6" xfId="0" applyNumberFormat="1" applyFont="1" applyFill="1" applyBorder="1" applyAlignment="1" applyProtection="1">
      <alignment/>
      <protection hidden="1"/>
    </xf>
    <xf numFmtId="3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10" xfId="0" applyNumberFormat="1" applyFont="1" applyFill="1" applyBorder="1" applyAlignment="1" applyProtection="1">
      <alignment/>
      <protection hidden="1"/>
    </xf>
    <xf numFmtId="3" fontId="0" fillId="3" borderId="8" xfId="0" applyNumberFormat="1" applyFont="1" applyFill="1" applyBorder="1" applyAlignment="1" applyProtection="1">
      <alignment/>
      <protection hidden="1"/>
    </xf>
    <xf numFmtId="3" fontId="0" fillId="3" borderId="6" xfId="0" applyNumberFormat="1" applyFont="1" applyFill="1" applyBorder="1" applyAlignment="1" applyProtection="1">
      <alignment/>
      <protection hidden="1"/>
    </xf>
    <xf numFmtId="49" fontId="0" fillId="0" borderId="4" xfId="0" applyNumberFormat="1" applyBorder="1" applyAlignment="1" applyProtection="1">
      <alignment horizontal="left" wrapText="1" shrinkToFit="1"/>
      <protection locked="0"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3" fontId="0" fillId="5" borderId="6" xfId="0" applyNumberFormat="1" applyFill="1" applyBorder="1" applyAlignment="1" applyProtection="1">
      <alignment horizontal="right"/>
      <protection locked="0"/>
    </xf>
    <xf numFmtId="174" fontId="1" fillId="5" borderId="1" xfId="0" applyNumberFormat="1" applyFont="1" applyFill="1" applyBorder="1" applyAlignment="1" applyProtection="1">
      <alignment horizontal="right"/>
      <protection locked="0"/>
    </xf>
    <xf numFmtId="174" fontId="1" fillId="5" borderId="2" xfId="0" applyNumberFormat="1" applyFont="1" applyFill="1" applyBorder="1" applyAlignment="1" applyProtection="1">
      <alignment horizontal="right"/>
      <protection locked="0"/>
    </xf>
    <xf numFmtId="0" fontId="0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5" borderId="8" xfId="0" applyFont="1" applyFill="1" applyBorder="1" applyAlignment="1" applyProtection="1">
      <alignment/>
      <protection hidden="1"/>
    </xf>
    <xf numFmtId="0" fontId="1" fillId="5" borderId="7" xfId="0" applyFont="1" applyFill="1" applyBorder="1" applyAlignment="1" applyProtection="1">
      <alignment/>
      <protection hidden="1"/>
    </xf>
    <xf numFmtId="0" fontId="1" fillId="5" borderId="10" xfId="0" applyFont="1" applyFill="1" applyBorder="1" applyAlignment="1" applyProtection="1">
      <alignment/>
      <protection hidden="1"/>
    </xf>
    <xf numFmtId="3" fontId="1" fillId="3" borderId="1" xfId="0" applyNumberFormat="1" applyFont="1" applyFill="1" applyBorder="1" applyAlignment="1" applyProtection="1">
      <alignment horizontal="left"/>
      <protection hidden="1"/>
    </xf>
    <xf numFmtId="0" fontId="0" fillId="3" borderId="14" xfId="0" applyFont="1" applyFill="1" applyBorder="1" applyAlignment="1" applyProtection="1">
      <alignment horizontal="left"/>
      <protection hidden="1"/>
    </xf>
    <xf numFmtId="0" fontId="0" fillId="3" borderId="15" xfId="0" applyFont="1" applyFill="1" applyBorder="1" applyAlignment="1" applyProtection="1">
      <alignment horizontal="left"/>
      <protection hidden="1"/>
    </xf>
    <xf numFmtId="3" fontId="1" fillId="3" borderId="16" xfId="0" applyNumberFormat="1" applyFont="1" applyFill="1" applyBorder="1" applyAlignment="1" applyProtection="1">
      <alignment/>
      <protection hidden="1"/>
    </xf>
    <xf numFmtId="3" fontId="10" fillId="3" borderId="17" xfId="0" applyNumberFormat="1" applyFont="1" applyFill="1" applyBorder="1" applyAlignment="1" applyProtection="1">
      <alignment/>
      <protection hidden="1"/>
    </xf>
    <xf numFmtId="3" fontId="10" fillId="3" borderId="18" xfId="0" applyNumberFormat="1" applyFont="1" applyFill="1" applyBorder="1" applyAlignment="1" applyProtection="1">
      <alignment/>
      <protection hidden="1"/>
    </xf>
    <xf numFmtId="3" fontId="1" fillId="3" borderId="19" xfId="0" applyNumberFormat="1" applyFont="1" applyFill="1" applyBorder="1" applyAlignment="1" applyProtection="1">
      <alignment horizontal="center"/>
      <protection hidden="1"/>
    </xf>
    <xf numFmtId="3" fontId="1" fillId="3" borderId="18" xfId="0" applyNumberFormat="1" applyFont="1" applyFill="1" applyBorder="1" applyAlignment="1" applyProtection="1">
      <alignment/>
      <protection hidden="1"/>
    </xf>
    <xf numFmtId="3" fontId="0" fillId="3" borderId="19" xfId="0" applyNumberFormat="1" applyFont="1" applyFill="1" applyBorder="1" applyAlignment="1" applyProtection="1">
      <alignment horizontal="center"/>
      <protection hidden="1"/>
    </xf>
    <xf numFmtId="3" fontId="0" fillId="3" borderId="18" xfId="0" applyNumberFormat="1" applyFill="1" applyBorder="1" applyAlignment="1" applyProtection="1">
      <alignment/>
      <protection hidden="1"/>
    </xf>
    <xf numFmtId="3" fontId="0" fillId="3" borderId="20" xfId="0" applyNumberFormat="1" applyFill="1" applyBorder="1" applyAlignment="1" applyProtection="1">
      <alignment/>
      <protection hidden="1"/>
    </xf>
    <xf numFmtId="3" fontId="0" fillId="3" borderId="18" xfId="0" applyNumberFormat="1" applyFont="1" applyFill="1" applyBorder="1" applyAlignment="1" applyProtection="1">
      <alignment/>
      <protection hidden="1"/>
    </xf>
    <xf numFmtId="49" fontId="0" fillId="2" borderId="2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0" xfId="0" applyNumberFormat="1" applyFont="1" applyFill="1" applyBorder="1" applyAlignment="1" applyProtection="1">
      <alignment horizontal="left" wrapText="1" shrinkToFit="1"/>
      <protection locked="0"/>
    </xf>
    <xf numFmtId="49" fontId="0" fillId="2" borderId="20" xfId="0" applyNumberFormat="1" applyFill="1" applyBorder="1" applyAlignment="1" applyProtection="1">
      <alignment horizontal="left" wrapText="1" shrinkToFit="1"/>
      <protection locked="0"/>
    </xf>
    <xf numFmtId="49" fontId="14" fillId="2" borderId="20" xfId="0" applyNumberFormat="1" applyFont="1" applyFill="1" applyBorder="1" applyAlignment="1" applyProtection="1">
      <alignment horizontal="left" wrapText="1" shrinkToFit="1"/>
      <protection locked="0"/>
    </xf>
    <xf numFmtId="49" fontId="0" fillId="2" borderId="19" xfId="0" applyNumberFormat="1" applyFont="1" applyFill="1" applyBorder="1" applyAlignment="1" applyProtection="1">
      <alignment horizontal="left" wrapText="1" shrinkToFit="1"/>
      <protection locked="0"/>
    </xf>
    <xf numFmtId="3" fontId="0" fillId="3" borderId="21" xfId="0" applyNumberFormat="1" applyFont="1" applyFill="1" applyBorder="1" applyAlignment="1" applyProtection="1">
      <alignment/>
      <protection hidden="1"/>
    </xf>
    <xf numFmtId="3" fontId="1" fillId="3" borderId="22" xfId="0" applyNumberFormat="1" applyFont="1" applyFill="1" applyBorder="1" applyAlignment="1" applyProtection="1">
      <alignment/>
      <protection hidden="1"/>
    </xf>
    <xf numFmtId="174" fontId="1" fillId="4" borderId="23" xfId="0" applyNumberFormat="1" applyFont="1" applyFill="1" applyBorder="1" applyAlignment="1" applyProtection="1">
      <alignment/>
      <protection hidden="1"/>
    </xf>
    <xf numFmtId="49" fontId="0" fillId="2" borderId="24" xfId="0" applyNumberFormat="1" applyFont="1" applyFill="1" applyBorder="1" applyAlignment="1" applyProtection="1">
      <alignment horizontal="left" wrapText="1" shrinkToFit="1"/>
      <protection locked="0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0" xfId="0" applyFont="1" applyFill="1" applyBorder="1" applyAlignment="1" applyProtection="1">
      <alignment horizontal="center" wrapText="1"/>
      <protection hidden="1"/>
    </xf>
    <xf numFmtId="3" fontId="1" fillId="3" borderId="17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locked="0"/>
    </xf>
    <xf numFmtId="0" fontId="9" fillId="3" borderId="16" xfId="0" applyFont="1" applyFill="1" applyBorder="1" applyAlignment="1" applyProtection="1">
      <alignment/>
      <protection hidden="1"/>
    </xf>
    <xf numFmtId="0" fontId="9" fillId="3" borderId="7" xfId="0" applyFont="1" applyFill="1" applyBorder="1" applyAlignment="1" applyProtection="1">
      <alignment horizontal="right"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49" fontId="6" fillId="3" borderId="7" xfId="0" applyNumberFormat="1" applyFont="1" applyFill="1" applyBorder="1" applyAlignment="1" applyProtection="1">
      <alignment/>
      <protection hidden="1"/>
    </xf>
    <xf numFmtId="174" fontId="0" fillId="3" borderId="10" xfId="0" applyNumberFormat="1" applyFont="1" applyFill="1" applyBorder="1" applyAlignment="1" applyProtection="1">
      <alignment horizontal="center"/>
      <protection hidden="1"/>
    </xf>
    <xf numFmtId="174" fontId="0" fillId="3" borderId="17" xfId="0" applyNumberFormat="1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174" fontId="1" fillId="4" borderId="4" xfId="0" applyNumberFormat="1" applyFont="1" applyFill="1" applyBorder="1" applyAlignment="1" applyProtection="1">
      <alignment/>
      <protection hidden="1"/>
    </xf>
    <xf numFmtId="0" fontId="0" fillId="2" borderId="27" xfId="0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/>
      <protection hidden="1"/>
    </xf>
    <xf numFmtId="174" fontId="0" fillId="2" borderId="4" xfId="0" applyNumberFormat="1" applyFont="1" applyFill="1" applyBorder="1" applyAlignment="1" applyProtection="1">
      <alignment/>
      <protection locked="0"/>
    </xf>
    <xf numFmtId="174" fontId="0" fillId="4" borderId="4" xfId="0" applyNumberFormat="1" applyFont="1" applyFill="1" applyBorder="1" applyAlignment="1" applyProtection="1">
      <alignment/>
      <protection hidden="1"/>
    </xf>
    <xf numFmtId="174" fontId="0" fillId="3" borderId="17" xfId="0" applyNumberFormat="1" applyFont="1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left" wrapText="1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177" fontId="1" fillId="3" borderId="18" xfId="0" applyNumberFormat="1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 horizontal="right"/>
      <protection hidden="1"/>
    </xf>
    <xf numFmtId="174" fontId="0" fillId="4" borderId="1" xfId="0" applyNumberFormat="1" applyFill="1" applyBorder="1" applyAlignment="1" applyProtection="1">
      <alignment/>
      <protection locked="0"/>
    </xf>
    <xf numFmtId="177" fontId="1" fillId="3" borderId="21" xfId="0" applyNumberFormat="1" applyFon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174" fontId="0" fillId="0" borderId="20" xfId="0" applyNumberForma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 wrapText="1" shrinkToFit="1"/>
      <protection hidden="1"/>
    </xf>
    <xf numFmtId="49" fontId="1" fillId="3" borderId="0" xfId="0" applyNumberFormat="1" applyFont="1" applyFill="1" applyBorder="1" applyAlignment="1" applyProtection="1">
      <alignment horizontal="center"/>
      <protection hidden="1"/>
    </xf>
    <xf numFmtId="3" fontId="0" fillId="3" borderId="3" xfId="0" applyNumberFormat="1" applyFill="1" applyBorder="1" applyAlignment="1" applyProtection="1">
      <alignment shrinkToFit="1"/>
      <protection hidden="1"/>
    </xf>
    <xf numFmtId="49" fontId="0" fillId="3" borderId="0" xfId="0" applyNumberFormat="1" applyFill="1" applyBorder="1" applyAlignment="1" applyProtection="1">
      <alignment horizontal="left" wrapText="1" shrinkToFit="1"/>
      <protection hidden="1"/>
    </xf>
    <xf numFmtId="175" fontId="0" fillId="3" borderId="0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Fill="1" applyBorder="1" applyAlignment="1" applyProtection="1">
      <alignment shrinkToFit="1"/>
      <protection locked="0"/>
    </xf>
    <xf numFmtId="3" fontId="0" fillId="0" borderId="0" xfId="0" applyNumberFormat="1" applyFill="1" applyBorder="1" applyAlignment="1" applyProtection="1">
      <alignment shrinkToFit="1"/>
      <protection locked="0"/>
    </xf>
    <xf numFmtId="3" fontId="0" fillId="3" borderId="1" xfId="0" applyNumberFormat="1" applyFill="1" applyBorder="1" applyAlignment="1" applyProtection="1">
      <alignment shrinkToFit="1"/>
      <protection hidden="1"/>
    </xf>
    <xf numFmtId="3" fontId="0" fillId="3" borderId="1" xfId="0" applyNumberFormat="1" applyFill="1" applyBorder="1" applyAlignment="1" applyProtection="1">
      <alignment vertical="center" shrinkToFit="1"/>
      <protection hidden="1"/>
    </xf>
    <xf numFmtId="3" fontId="0" fillId="3" borderId="1" xfId="0" applyNumberFormat="1" applyFont="1" applyFill="1" applyBorder="1" applyAlignment="1" applyProtection="1">
      <alignment vertical="center" shrinkToFit="1"/>
      <protection hidden="1"/>
    </xf>
    <xf numFmtId="0" fontId="0" fillId="3" borderId="0" xfId="0" applyFill="1" applyBorder="1" applyAlignment="1" applyProtection="1">
      <alignment shrinkToFit="1"/>
      <protection hidden="1"/>
    </xf>
    <xf numFmtId="3" fontId="0" fillId="3" borderId="12" xfId="0" applyNumberFormat="1" applyFill="1" applyBorder="1" applyAlignment="1" applyProtection="1">
      <alignment/>
      <protection hidden="1"/>
    </xf>
    <xf numFmtId="3" fontId="0" fillId="3" borderId="0" xfId="0" applyNumberFormat="1" applyFill="1" applyBorder="1" applyAlignment="1" applyProtection="1">
      <alignment/>
      <protection hidden="1"/>
    </xf>
    <xf numFmtId="3" fontId="0" fillId="3" borderId="29" xfId="0" applyNumberFormat="1" applyFill="1" applyBorder="1" applyAlignment="1" applyProtection="1">
      <alignment/>
      <protection hidden="1"/>
    </xf>
    <xf numFmtId="3" fontId="1" fillId="3" borderId="16" xfId="0" applyNumberFormat="1" applyFont="1" applyFill="1" applyBorder="1" applyAlignment="1" applyProtection="1">
      <alignment/>
      <protection hidden="1"/>
    </xf>
    <xf numFmtId="3" fontId="0" fillId="3" borderId="17" xfId="0" applyNumberFormat="1" applyFont="1" applyFill="1" applyBorder="1" applyAlignment="1" applyProtection="1">
      <alignment vertical="top" wrapText="1"/>
      <protection hidden="1"/>
    </xf>
    <xf numFmtId="0" fontId="1" fillId="3" borderId="30" xfId="0" applyFont="1" applyFill="1" applyBorder="1" applyAlignment="1" applyProtection="1">
      <alignment/>
      <protection hidden="1"/>
    </xf>
    <xf numFmtId="49" fontId="0" fillId="0" borderId="27" xfId="0" applyNumberFormat="1" applyFont="1" applyBorder="1" applyAlignment="1" applyProtection="1">
      <alignment horizontal="left" wrapText="1" shrinkToFit="1"/>
      <protection locked="0"/>
    </xf>
    <xf numFmtId="3" fontId="0" fillId="3" borderId="17" xfId="0" applyNumberFormat="1" applyFont="1" applyFill="1" applyBorder="1" applyAlignment="1" applyProtection="1">
      <alignment horizontal="left" wrapText="1" shrinkToFit="1"/>
      <protection hidden="1"/>
    </xf>
    <xf numFmtId="0" fontId="1" fillId="3" borderId="16" xfId="0" applyFont="1" applyFill="1" applyBorder="1" applyAlignment="1" applyProtection="1">
      <alignment/>
      <protection hidden="1"/>
    </xf>
    <xf numFmtId="0" fontId="1" fillId="3" borderId="31" xfId="0" applyFont="1" applyFill="1" applyBorder="1" applyAlignment="1" applyProtection="1">
      <alignment/>
      <protection hidden="1"/>
    </xf>
    <xf numFmtId="3" fontId="1" fillId="3" borderId="31" xfId="0" applyNumberFormat="1" applyFont="1" applyFill="1" applyBorder="1" applyAlignment="1" applyProtection="1">
      <alignment/>
      <protection hidden="1"/>
    </xf>
    <xf numFmtId="3" fontId="1" fillId="3" borderId="30" xfId="0" applyNumberFormat="1" applyFont="1" applyFill="1" applyBorder="1" applyAlignment="1" applyProtection="1">
      <alignment/>
      <protection hidden="1"/>
    </xf>
    <xf numFmtId="49" fontId="0" fillId="5" borderId="32" xfId="0" applyNumberFormat="1" applyFont="1" applyFill="1" applyBorder="1" applyAlignment="1" applyProtection="1">
      <alignment horizontal="center" wrapText="1" shrinkToFit="1"/>
      <protection locked="0"/>
    </xf>
    <xf numFmtId="3" fontId="0" fillId="3" borderId="17" xfId="0" applyNumberFormat="1" applyFont="1" applyFill="1" applyBorder="1" applyAlignment="1" applyProtection="1">
      <alignment horizontal="center"/>
      <protection hidden="1"/>
    </xf>
    <xf numFmtId="3" fontId="0" fillId="3" borderId="27" xfId="0" applyNumberFormat="1" applyFill="1" applyBorder="1" applyAlignment="1" applyProtection="1">
      <alignment horizontal="right" vertical="top"/>
      <protection hidden="1"/>
    </xf>
    <xf numFmtId="3" fontId="0" fillId="0" borderId="27" xfId="0" applyNumberFormat="1" applyFill="1" applyBorder="1" applyAlignment="1" applyProtection="1">
      <alignment horizontal="right" vertical="top"/>
      <protection locked="0"/>
    </xf>
    <xf numFmtId="3" fontId="0" fillId="3" borderId="20" xfId="0" applyNumberFormat="1" applyFill="1" applyBorder="1" applyAlignment="1" applyProtection="1">
      <alignment horizontal="right" vertical="top"/>
      <protection hidden="1"/>
    </xf>
    <xf numFmtId="3" fontId="0" fillId="0" borderId="20" xfId="0" applyNumberFormat="1" applyFill="1" applyBorder="1" applyAlignment="1" applyProtection="1">
      <alignment horizontal="right" vertical="top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3" borderId="27" xfId="0" applyNumberFormat="1" applyFill="1" applyBorder="1" applyAlignment="1" applyProtection="1">
      <alignment horizontal="right"/>
      <protection hidden="1"/>
    </xf>
    <xf numFmtId="3" fontId="0" fillId="3" borderId="33" xfId="0" applyNumberFormat="1" applyFill="1" applyBorder="1" applyAlignment="1" applyProtection="1">
      <alignment/>
      <protection hidden="1"/>
    </xf>
    <xf numFmtId="3" fontId="0" fillId="3" borderId="27" xfId="0" applyNumberFormat="1" applyFill="1" applyBorder="1" applyAlignment="1" applyProtection="1">
      <alignment/>
      <protection hidden="1"/>
    </xf>
    <xf numFmtId="3" fontId="1" fillId="3" borderId="31" xfId="0" applyNumberFormat="1" applyFont="1" applyFill="1" applyBorder="1" applyAlignment="1" applyProtection="1">
      <alignment shrinkToFit="1"/>
      <protection hidden="1"/>
    </xf>
    <xf numFmtId="3" fontId="1" fillId="3" borderId="18" xfId="0" applyNumberFormat="1" applyFont="1" applyFill="1" applyBorder="1" applyAlignment="1" applyProtection="1">
      <alignment shrinkToFit="1"/>
      <protection hidden="1"/>
    </xf>
    <xf numFmtId="3" fontId="1" fillId="3" borderId="21" xfId="0" applyNumberFormat="1" applyFont="1" applyFill="1" applyBorder="1" applyAlignment="1" applyProtection="1">
      <alignment shrinkToFit="1"/>
      <protection hidden="1"/>
    </xf>
    <xf numFmtId="3" fontId="0" fillId="3" borderId="23" xfId="0" applyNumberFormat="1" applyFill="1" applyBorder="1" applyAlignment="1" applyProtection="1">
      <alignment vertical="center" shrinkToFit="1"/>
      <protection hidden="1"/>
    </xf>
    <xf numFmtId="0" fontId="0" fillId="3" borderId="22" xfId="0" applyFill="1" applyBorder="1" applyAlignment="1" applyProtection="1">
      <alignment shrinkToFit="1"/>
      <protection hidden="1"/>
    </xf>
    <xf numFmtId="3" fontId="0" fillId="3" borderId="22" xfId="0" applyNumberFormat="1" applyFill="1" applyBorder="1" applyAlignment="1" applyProtection="1">
      <alignment/>
      <protection hidden="1"/>
    </xf>
    <xf numFmtId="3" fontId="0" fillId="3" borderId="28" xfId="0" applyNumberFormat="1" applyFill="1" applyBorder="1" applyAlignment="1" applyProtection="1">
      <alignment/>
      <protection hidden="1"/>
    </xf>
    <xf numFmtId="3" fontId="0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3" fontId="1" fillId="3" borderId="2" xfId="0" applyNumberFormat="1" applyFont="1" applyFill="1" applyBorder="1" applyAlignment="1" applyProtection="1">
      <alignment/>
      <protection hidden="1"/>
    </xf>
    <xf numFmtId="49" fontId="0" fillId="0" borderId="27" xfId="0" applyNumberFormat="1" applyFont="1" applyFill="1" applyBorder="1" applyAlignment="1" applyProtection="1">
      <alignment horizontal="left" wrapText="1" shrinkToFit="1"/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1" fillId="4" borderId="2" xfId="0" applyNumberFormat="1" applyFont="1" applyFill="1" applyBorder="1" applyAlignment="1" applyProtection="1">
      <alignment horizontal="right"/>
      <protection locked="0"/>
    </xf>
    <xf numFmtId="3" fontId="1" fillId="4" borderId="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6" fillId="3" borderId="8" xfId="0" applyFont="1" applyFill="1" applyBorder="1" applyAlignment="1" applyProtection="1">
      <alignment vertical="center" wrapText="1" shrinkToFit="1"/>
      <protection/>
    </xf>
    <xf numFmtId="0" fontId="6" fillId="3" borderId="15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3" borderId="14" xfId="0" applyFont="1" applyFill="1" applyBorder="1" applyAlignment="1" applyProtection="1">
      <alignment vertical="top"/>
      <protection/>
    </xf>
    <xf numFmtId="0" fontId="1" fillId="3" borderId="14" xfId="0" applyFont="1" applyFill="1" applyBorder="1" applyAlignment="1" applyProtection="1">
      <alignment vertical="top" wrapText="1"/>
      <protection/>
    </xf>
    <xf numFmtId="0" fontId="0" fillId="3" borderId="6" xfId="0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 vertical="top"/>
      <protection/>
    </xf>
    <xf numFmtId="0" fontId="0" fillId="3" borderId="14" xfId="0" applyFont="1" applyFill="1" applyBorder="1" applyAlignment="1" applyProtection="1">
      <alignment vertical="top" wrapText="1"/>
      <protection/>
    </xf>
    <xf numFmtId="0" fontId="0" fillId="3" borderId="14" xfId="0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5" fillId="3" borderId="12" xfId="0" applyNumberFormat="1" applyFont="1" applyFill="1" applyBorder="1" applyAlignment="1" applyProtection="1">
      <alignment vertical="center" wrapText="1" shrinkToFit="1"/>
      <protection/>
    </xf>
    <xf numFmtId="0" fontId="15" fillId="3" borderId="5" xfId="0" applyFont="1" applyFill="1" applyBorder="1" applyAlignment="1" applyProtection="1">
      <alignment vertical="center" wrapText="1" shrinkToFit="1"/>
      <protection/>
    </xf>
    <xf numFmtId="0" fontId="6" fillId="3" borderId="0" xfId="0" applyFont="1" applyFill="1" applyBorder="1" applyAlignment="1" applyProtection="1">
      <alignment vertical="center" wrapText="1" shrinkToFit="1"/>
      <protection/>
    </xf>
    <xf numFmtId="0" fontId="0" fillId="3" borderId="3" xfId="0" applyFill="1" applyBorder="1" applyAlignment="1" applyProtection="1">
      <alignment vertical="center"/>
      <protection/>
    </xf>
    <xf numFmtId="4" fontId="6" fillId="3" borderId="0" xfId="0" applyNumberFormat="1" applyFont="1" applyFill="1" applyBorder="1" applyAlignment="1" applyProtection="1">
      <alignment/>
      <protection/>
    </xf>
    <xf numFmtId="4" fontId="1" fillId="3" borderId="4" xfId="0" applyNumberFormat="1" applyFont="1" applyFill="1" applyBorder="1" applyAlignment="1" applyProtection="1">
      <alignment/>
      <protection/>
    </xf>
    <xf numFmtId="4" fontId="1" fillId="3" borderId="3" xfId="0" applyNumberFormat="1" applyFont="1" applyFill="1" applyBorder="1" applyAlignment="1" applyProtection="1">
      <alignment horizontal="center" vertical="center" wrapText="1" shrinkToFit="1"/>
      <protection/>
    </xf>
    <xf numFmtId="4" fontId="0" fillId="0" borderId="0" xfId="0" applyNumberFormat="1" applyAlignment="1" applyProtection="1">
      <alignment/>
      <protection/>
    </xf>
    <xf numFmtId="174" fontId="0" fillId="0" borderId="3" xfId="0" applyNumberFormat="1" applyBorder="1" applyAlignment="1" applyProtection="1">
      <alignment/>
      <protection locked="0"/>
    </xf>
    <xf numFmtId="174" fontId="0" fillId="3" borderId="6" xfId="0" applyNumberFormat="1" applyFill="1" applyBorder="1" applyAlignment="1" applyProtection="1">
      <alignment/>
      <protection/>
    </xf>
    <xf numFmtId="174" fontId="1" fillId="3" borderId="14" xfId="0" applyNumberFormat="1" applyFont="1" applyFill="1" applyBorder="1" applyAlignment="1" applyProtection="1">
      <alignment vertical="top" wrapText="1"/>
      <protection/>
    </xf>
    <xf numFmtId="174" fontId="1" fillId="3" borderId="1" xfId="0" applyNumberFormat="1" applyFont="1" applyFill="1" applyBorder="1" applyAlignment="1" applyProtection="1">
      <alignment/>
      <protection/>
    </xf>
    <xf numFmtId="174" fontId="0" fillId="0" borderId="13" xfId="0" applyNumberFormat="1" applyBorder="1" applyAlignment="1" applyProtection="1">
      <alignment/>
      <protection locked="0"/>
    </xf>
    <xf numFmtId="174" fontId="0" fillId="3" borderId="14" xfId="0" applyNumberFormat="1" applyFont="1" applyFill="1" applyBorder="1" applyAlignment="1" applyProtection="1">
      <alignment vertical="top" wrapText="1"/>
      <protection/>
    </xf>
    <xf numFmtId="174" fontId="0" fillId="0" borderId="1" xfId="0" applyNumberFormat="1" applyBorder="1" applyAlignment="1" applyProtection="1">
      <alignment/>
      <protection locked="0"/>
    </xf>
    <xf numFmtId="174" fontId="0" fillId="0" borderId="4" xfId="0" applyNumberFormat="1" applyBorder="1" applyAlignment="1" applyProtection="1">
      <alignment/>
      <protection locked="0"/>
    </xf>
    <xf numFmtId="174" fontId="1" fillId="3" borderId="14" xfId="0" applyNumberFormat="1" applyFont="1" applyFill="1" applyBorder="1" applyAlignment="1" applyProtection="1">
      <alignment/>
      <protection/>
    </xf>
    <xf numFmtId="174" fontId="0" fillId="3" borderId="10" xfId="0" applyNumberFormat="1" applyFill="1" applyBorder="1" applyAlignment="1" applyProtection="1">
      <alignment/>
      <protection/>
    </xf>
    <xf numFmtId="174" fontId="0" fillId="3" borderId="1" xfId="0" applyNumberFormat="1" applyFill="1" applyBorder="1" applyAlignment="1" applyProtection="1">
      <alignment/>
      <protection/>
    </xf>
    <xf numFmtId="174" fontId="0" fillId="3" borderId="1" xfId="0" applyNumberFormat="1" applyFont="1" applyFill="1" applyBorder="1" applyAlignment="1" applyProtection="1">
      <alignment/>
      <protection/>
    </xf>
    <xf numFmtId="174" fontId="1" fillId="3" borderId="1" xfId="0" applyNumberFormat="1" applyFont="1" applyFill="1" applyBorder="1" applyAlignment="1" applyProtection="1">
      <alignment horizontal="center"/>
      <protection/>
    </xf>
    <xf numFmtId="174" fontId="0" fillId="3" borderId="1" xfId="0" applyNumberFormat="1" applyFont="1" applyFill="1" applyBorder="1" applyAlignment="1" applyProtection="1">
      <alignment wrapText="1"/>
      <protection/>
    </xf>
    <xf numFmtId="174" fontId="0" fillId="0" borderId="2" xfId="0" applyNumberFormat="1" applyFill="1" applyBorder="1" applyAlignment="1" applyProtection="1">
      <alignment/>
      <protection locked="0"/>
    </xf>
    <xf numFmtId="174" fontId="0" fillId="0" borderId="2" xfId="0" applyNumberFormat="1" applyBorder="1" applyAlignment="1" applyProtection="1">
      <alignment/>
      <protection locked="0"/>
    </xf>
    <xf numFmtId="174" fontId="0" fillId="0" borderId="9" xfId="0" applyNumberFormat="1" applyBorder="1" applyAlignment="1" applyProtection="1">
      <alignment/>
      <protection locked="0"/>
    </xf>
    <xf numFmtId="174" fontId="0" fillId="3" borderId="2" xfId="0" applyNumberFormat="1" applyFill="1" applyBorder="1" applyAlignment="1" applyProtection="1">
      <alignment/>
      <protection/>
    </xf>
    <xf numFmtId="174" fontId="0" fillId="3" borderId="9" xfId="0" applyNumberFormat="1" applyFill="1" applyBorder="1" applyAlignment="1" applyProtection="1">
      <alignment/>
      <protection/>
    </xf>
    <xf numFmtId="174" fontId="1" fillId="4" borderId="4" xfId="0" applyNumberFormat="1" applyFont="1" applyFill="1" applyBorder="1" applyAlignment="1" applyProtection="1">
      <alignment/>
      <protection/>
    </xf>
    <xf numFmtId="174" fontId="0" fillId="0" borderId="9" xfId="0" applyNumberFormat="1" applyFill="1" applyBorder="1" applyAlignment="1" applyProtection="1">
      <alignment/>
      <protection locked="0"/>
    </xf>
    <xf numFmtId="174" fontId="0" fillId="3" borderId="13" xfId="0" applyNumberFormat="1" applyFill="1" applyBorder="1" applyAlignment="1" applyProtection="1">
      <alignment/>
      <protection/>
    </xf>
    <xf numFmtId="174" fontId="1" fillId="4" borderId="9" xfId="0" applyNumberFormat="1" applyFont="1" applyFill="1" applyBorder="1" applyAlignment="1" applyProtection="1">
      <alignment/>
      <protection/>
    </xf>
    <xf numFmtId="174" fontId="0" fillId="0" borderId="6" xfId="0" applyNumberFormat="1" applyFill="1" applyBorder="1" applyAlignment="1" applyProtection="1">
      <alignment/>
      <protection locked="0"/>
    </xf>
    <xf numFmtId="174" fontId="0" fillId="0" borderId="10" xfId="0" applyNumberForma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vertical="center"/>
      <protection/>
    </xf>
    <xf numFmtId="3" fontId="16" fillId="3" borderId="11" xfId="0" applyNumberFormat="1" applyFont="1" applyFill="1" applyBorder="1" applyAlignment="1" applyProtection="1">
      <alignment horizontal="left" wrapText="1" shrinkToFit="1"/>
      <protection hidden="1"/>
    </xf>
    <xf numFmtId="3" fontId="16" fillId="3" borderId="12" xfId="0" applyNumberFormat="1" applyFont="1" applyFill="1" applyBorder="1" applyAlignment="1" applyProtection="1">
      <alignment horizontal="left" wrapText="1" shrinkToFit="1"/>
      <protection hidden="1"/>
    </xf>
    <xf numFmtId="3" fontId="16" fillId="3" borderId="33" xfId="0" applyNumberFormat="1" applyFont="1" applyFill="1" applyBorder="1" applyAlignment="1" applyProtection="1">
      <alignment horizontal="left" wrapText="1" shrinkToFit="1"/>
      <protection hidden="1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49" fontId="16" fillId="0" borderId="14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4" xfId="0" applyNumberFormat="1" applyFont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 horizontal="left" wrapText="1" shrinkToFit="1"/>
      <protection locked="0"/>
    </xf>
    <xf numFmtId="49" fontId="16" fillId="0" borderId="0" xfId="0" applyNumberFormat="1" applyFont="1" applyBorder="1" applyAlignment="1" applyProtection="1">
      <alignment horizontal="left" wrapText="1" shrinkToFit="1"/>
      <protection locked="0"/>
    </xf>
    <xf numFmtId="49" fontId="16" fillId="0" borderId="27" xfId="0" applyNumberFormat="1" applyFont="1" applyBorder="1" applyAlignment="1" applyProtection="1">
      <alignment horizontal="left" wrapText="1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/>
      <protection hidden="1"/>
    </xf>
    <xf numFmtId="3" fontId="0" fillId="5" borderId="6" xfId="0" applyNumberFormat="1" applyFont="1" applyFill="1" applyBorder="1" applyAlignment="1" applyProtection="1">
      <alignment horizontal="right"/>
      <protection locked="0"/>
    </xf>
    <xf numFmtId="3" fontId="10" fillId="3" borderId="8" xfId="0" applyNumberFormat="1" applyFont="1" applyFill="1" applyBorder="1" applyAlignment="1" applyProtection="1">
      <alignment/>
      <protection hidden="1"/>
    </xf>
    <xf numFmtId="0" fontId="0" fillId="3" borderId="6" xfId="0" applyFont="1" applyFill="1" applyBorder="1" applyAlignment="1" applyProtection="1">
      <alignment/>
      <protection hidden="1"/>
    </xf>
    <xf numFmtId="0" fontId="0" fillId="3" borderId="7" xfId="0" applyFont="1" applyFill="1" applyBorder="1" applyAlignment="1" applyProtection="1">
      <alignment horizontal="left"/>
      <protection hidden="1"/>
    </xf>
    <xf numFmtId="3" fontId="0" fillId="3" borderId="11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3" borderId="14" xfId="0" applyNumberFormat="1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 horizontal="left"/>
      <protection hidden="1"/>
    </xf>
    <xf numFmtId="3" fontId="0" fillId="3" borderId="15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49" fontId="0" fillId="3" borderId="12" xfId="0" applyNumberFormat="1" applyFill="1" applyBorder="1" applyAlignment="1" applyProtection="1">
      <alignment/>
      <protection hidden="1"/>
    </xf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174" fontId="0" fillId="0" borderId="14" xfId="0" applyNumberFormat="1" applyFont="1" applyFill="1" applyBorder="1" applyAlignment="1" applyProtection="1">
      <alignment vertical="top" wrapText="1"/>
      <protection locked="0"/>
    </xf>
    <xf numFmtId="174" fontId="1" fillId="4" borderId="2" xfId="0" applyNumberFormat="1" applyFont="1" applyFill="1" applyBorder="1" applyAlignment="1" applyProtection="1">
      <alignment/>
      <protection/>
    </xf>
    <xf numFmtId="174" fontId="1" fillId="4" borderId="1" xfId="0" applyNumberFormat="1" applyFont="1" applyFill="1" applyBorder="1" applyAlignment="1" applyProtection="1">
      <alignment/>
      <protection/>
    </xf>
    <xf numFmtId="174" fontId="0" fillId="3" borderId="4" xfId="0" applyNumberFormat="1" applyFill="1" applyBorder="1" applyAlignment="1" applyProtection="1">
      <alignment/>
      <protection/>
    </xf>
    <xf numFmtId="174" fontId="1" fillId="4" borderId="3" xfId="0" applyNumberFormat="1" applyFont="1" applyFill="1" applyBorder="1" applyAlignment="1" applyProtection="1">
      <alignment/>
      <protection/>
    </xf>
    <xf numFmtId="174" fontId="0" fillId="3" borderId="1" xfId="0" applyNumberFormat="1" applyFont="1" applyFill="1" applyBorder="1" applyAlignment="1" applyProtection="1">
      <alignment/>
      <protection/>
    </xf>
    <xf numFmtId="174" fontId="0" fillId="3" borderId="4" xfId="0" applyNumberFormat="1" applyFont="1" applyFill="1" applyBorder="1" applyAlignment="1" applyProtection="1">
      <alignment/>
      <protection/>
    </xf>
    <xf numFmtId="174" fontId="0" fillId="3" borderId="3" xfId="0" applyNumberFormat="1" applyFill="1" applyBorder="1" applyAlignment="1" applyProtection="1">
      <alignment/>
      <protection/>
    </xf>
    <xf numFmtId="174" fontId="1" fillId="4" borderId="10" xfId="0" applyNumberFormat="1" applyFont="1" applyFill="1" applyBorder="1" applyAlignment="1" applyProtection="1">
      <alignment/>
      <protection/>
    </xf>
    <xf numFmtId="174" fontId="1" fillId="4" borderId="1" xfId="0" applyNumberFormat="1" applyFont="1" applyFill="1" applyBorder="1" applyAlignment="1" applyProtection="1">
      <alignment vertical="center"/>
      <protection/>
    </xf>
    <xf numFmtId="174" fontId="1" fillId="4" borderId="4" xfId="0" applyNumberFormat="1" applyFont="1" applyFill="1" applyBorder="1" applyAlignment="1" applyProtection="1">
      <alignment wrapText="1"/>
      <protection/>
    </xf>
    <xf numFmtId="174" fontId="0" fillId="0" borderId="4" xfId="0" applyNumberFormat="1" applyFill="1" applyBorder="1" applyAlignment="1" applyProtection="1">
      <alignment/>
      <protection locked="0"/>
    </xf>
    <xf numFmtId="9" fontId="0" fillId="2" borderId="1" xfId="19" applyFont="1" applyFill="1" applyBorder="1" applyAlignment="1" applyProtection="1">
      <alignment/>
      <protection locked="0"/>
    </xf>
    <xf numFmtId="174" fontId="1" fillId="2" borderId="4" xfId="0" applyNumberFormat="1" applyFont="1" applyFill="1" applyBorder="1" applyAlignment="1" applyProtection="1">
      <alignment/>
      <protection locked="0"/>
    </xf>
    <xf numFmtId="174" fontId="1" fillId="2" borderId="23" xfId="0" applyNumberFormat="1" applyFont="1" applyFill="1" applyBorder="1" applyAlignment="1" applyProtection="1">
      <alignment/>
      <protection locked="0"/>
    </xf>
    <xf numFmtId="174" fontId="1" fillId="2" borderId="34" xfId="0" applyNumberFormat="1" applyFont="1" applyFill="1" applyBorder="1" applyAlignment="1" applyProtection="1">
      <alignment/>
      <protection locked="0"/>
    </xf>
    <xf numFmtId="3" fontId="1" fillId="3" borderId="7" xfId="0" applyNumberFormat="1" applyFont="1" applyFill="1" applyBorder="1" applyAlignment="1" applyProtection="1">
      <alignment/>
      <protection/>
    </xf>
    <xf numFmtId="3" fontId="1" fillId="3" borderId="6" xfId="0" applyNumberFormat="1" applyFont="1" applyFill="1" applyBorder="1" applyAlignment="1" applyProtection="1">
      <alignment/>
      <protection/>
    </xf>
    <xf numFmtId="174" fontId="1" fillId="4" borderId="6" xfId="0" applyNumberFormat="1" applyFont="1" applyFill="1" applyBorder="1" applyAlignment="1" applyProtection="1">
      <alignment/>
      <protection/>
    </xf>
    <xf numFmtId="174" fontId="1" fillId="4" borderId="8" xfId="0" applyNumberFormat="1" applyFont="1" applyFill="1" applyBorder="1" applyAlignment="1" applyProtection="1">
      <alignment/>
      <protection/>
    </xf>
    <xf numFmtId="3" fontId="1" fillId="5" borderId="0" xfId="0" applyNumberFormat="1" applyFont="1" applyFill="1" applyBorder="1" applyAlignment="1" applyProtection="1">
      <alignment horizontal="center" shrinkToFit="1"/>
      <protection locked="0"/>
    </xf>
    <xf numFmtId="3" fontId="1" fillId="5" borderId="3" xfId="0" applyNumberFormat="1" applyFont="1" applyFill="1" applyBorder="1" applyAlignment="1" applyProtection="1">
      <alignment horizontal="center" shrinkToFit="1"/>
      <protection locked="0"/>
    </xf>
    <xf numFmtId="3" fontId="1" fillId="5" borderId="11" xfId="0" applyNumberFormat="1" applyFont="1" applyFill="1" applyBorder="1" applyAlignment="1" applyProtection="1">
      <alignment horizontal="center" shrinkToFit="1"/>
      <protection locked="0"/>
    </xf>
    <xf numFmtId="3" fontId="1" fillId="5" borderId="1" xfId="0" applyNumberFormat="1" applyFont="1" applyFill="1" applyBorder="1" applyAlignment="1" applyProtection="1">
      <alignment horizontal="center" shrinkToFit="1"/>
      <protection locked="0"/>
    </xf>
    <xf numFmtId="3" fontId="1" fillId="5" borderId="14" xfId="0" applyNumberFormat="1" applyFont="1" applyFill="1" applyBorder="1" applyAlignment="1" applyProtection="1">
      <alignment horizontal="center" shrinkToFit="1"/>
      <protection locked="0"/>
    </xf>
    <xf numFmtId="3" fontId="1" fillId="5" borderId="22" xfId="0" applyNumberFormat="1" applyFont="1" applyFill="1" applyBorder="1" applyAlignment="1" applyProtection="1">
      <alignment horizontal="center" shrinkToFit="1"/>
      <protection locked="0"/>
    </xf>
    <xf numFmtId="3" fontId="1" fillId="5" borderId="23" xfId="0" applyNumberFormat="1" applyFont="1" applyFill="1" applyBorder="1" applyAlignment="1" applyProtection="1">
      <alignment horizontal="center" shrinkToFit="1"/>
      <protection locked="0"/>
    </xf>
    <xf numFmtId="3" fontId="1" fillId="5" borderId="35" xfId="0" applyNumberFormat="1" applyFont="1" applyFill="1" applyBorder="1" applyAlignment="1" applyProtection="1">
      <alignment horizontal="center" shrinkToFit="1"/>
      <protection locked="0"/>
    </xf>
    <xf numFmtId="3" fontId="0" fillId="0" borderId="6" xfId="0" applyNumberFormat="1" applyFill="1" applyBorder="1" applyAlignment="1" applyProtection="1">
      <alignment horizontal="right"/>
      <protection hidden="1" locked="0"/>
    </xf>
    <xf numFmtId="3" fontId="0" fillId="0" borderId="6" xfId="0" applyNumberFormat="1" applyFont="1" applyFill="1" applyBorder="1" applyAlignment="1" applyProtection="1">
      <alignment horizontal="right"/>
      <protection hidden="1" locked="0"/>
    </xf>
    <xf numFmtId="0" fontId="0" fillId="3" borderId="9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/>
      <protection hidden="1"/>
    </xf>
    <xf numFmtId="174" fontId="0" fillId="5" borderId="14" xfId="0" applyNumberFormat="1" applyFont="1" applyFill="1" applyBorder="1" applyAlignment="1" applyProtection="1">
      <alignment horizontal="center"/>
      <protection locked="0"/>
    </xf>
    <xf numFmtId="174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174" fontId="1" fillId="4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4" fontId="0" fillId="4" borderId="14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 wrapText="1"/>
      <protection hidden="1"/>
    </xf>
    <xf numFmtId="175" fontId="0" fillId="0" borderId="1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75" fontId="0" fillId="4" borderId="11" xfId="0" applyNumberForma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vertical="top"/>
      <protection hidden="1"/>
    </xf>
    <xf numFmtId="0" fontId="0" fillId="3" borderId="2" xfId="0" applyFill="1" applyBorder="1" applyAlignment="1" applyProtection="1">
      <alignment vertical="top"/>
      <protection hidden="1"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176" fontId="0" fillId="0" borderId="0" xfId="0" applyNumberFormat="1" applyAlignment="1" applyProtection="1">
      <alignment horizontal="left" vertical="center" wrapText="1"/>
      <protection locked="0"/>
    </xf>
    <xf numFmtId="176" fontId="0" fillId="0" borderId="5" xfId="0" applyNumberFormat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174" fontId="0" fillId="5" borderId="11" xfId="0" applyNumberFormat="1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/>
      <protection locked="0"/>
    </xf>
    <xf numFmtId="174" fontId="0" fillId="5" borderId="15" xfId="0" applyNumberFormat="1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/>
      <protection locked="0"/>
    </xf>
    <xf numFmtId="174" fontId="0" fillId="5" borderId="14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/>
      <protection locked="0"/>
    </xf>
    <xf numFmtId="174" fontId="0" fillId="4" borderId="11" xfId="0" applyNumberForma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5" borderId="5" xfId="0" applyFill="1" applyBorder="1" applyAlignment="1" applyProtection="1">
      <alignment/>
      <protection locked="0"/>
    </xf>
    <xf numFmtId="174" fontId="0" fillId="5" borderId="0" xfId="0" applyNumberFormat="1" applyFill="1" applyBorder="1" applyAlignment="1" applyProtection="1">
      <alignment horizontal="center"/>
      <protection locked="0"/>
    </xf>
    <xf numFmtId="174" fontId="0" fillId="5" borderId="4" xfId="0" applyNumberFormat="1" applyFill="1" applyBorder="1" applyAlignment="1" applyProtection="1">
      <alignment horizontal="center"/>
      <protection locked="0"/>
    </xf>
    <xf numFmtId="174" fontId="0" fillId="5" borderId="5" xfId="0" applyNumberFormat="1" applyFill="1" applyBorder="1" applyAlignment="1" applyProtection="1">
      <alignment horizontal="center"/>
      <protection locked="0"/>
    </xf>
    <xf numFmtId="174" fontId="0" fillId="5" borderId="9" xfId="0" applyNumberFormat="1" applyFill="1" applyBorder="1" applyAlignment="1" applyProtection="1">
      <alignment horizontal="center"/>
      <protection locked="0"/>
    </xf>
    <xf numFmtId="17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174" fontId="0" fillId="3" borderId="14" xfId="0" applyNumberFormat="1" applyFont="1" applyFill="1" applyBorder="1" applyAlignment="1" applyProtection="1">
      <alignment/>
      <protection hidden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4" fontId="0" fillId="5" borderId="4" xfId="0" applyNumberFormat="1" applyFont="1" applyFill="1" applyBorder="1" applyAlignment="1" applyProtection="1">
      <alignment horizontal="center"/>
      <protection locked="0"/>
    </xf>
    <xf numFmtId="174" fontId="1" fillId="4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4" fontId="1" fillId="4" borderId="15" xfId="0" applyNumberFormat="1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49" fontId="0" fillId="5" borderId="0" xfId="0" applyNumberFormat="1" applyFill="1" applyBorder="1" applyAlignment="1" applyProtection="1">
      <alignment horizontal="left" wrapText="1" shrinkToFit="1"/>
      <protection locked="0"/>
    </xf>
    <xf numFmtId="49" fontId="0" fillId="5" borderId="0" xfId="0" applyNumberFormat="1" applyFill="1" applyAlignment="1" applyProtection="1">
      <alignment horizontal="left" wrapText="1" shrinkToFit="1"/>
      <protection locked="0"/>
    </xf>
    <xf numFmtId="49" fontId="0" fillId="5" borderId="4" xfId="0" applyNumberFormat="1" applyFill="1" applyBorder="1" applyAlignment="1" applyProtection="1">
      <alignment horizontal="left" wrapText="1" shrinkToFit="1"/>
      <protection locked="0"/>
    </xf>
    <xf numFmtId="174" fontId="1" fillId="4" borderId="11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5" borderId="12" xfId="0" applyFill="1" applyBorder="1" applyAlignment="1" applyProtection="1">
      <alignment/>
      <protection locked="0"/>
    </xf>
    <xf numFmtId="49" fontId="5" fillId="3" borderId="3" xfId="0" applyNumberFormat="1" applyFont="1" applyFill="1" applyBorder="1" applyAlignment="1" applyProtection="1">
      <alignment vertical="center" wrapText="1" shrinkToFit="1"/>
      <protection hidden="1"/>
    </xf>
    <xf numFmtId="0" fontId="0" fillId="0" borderId="2" xfId="0" applyBorder="1" applyAlignment="1">
      <alignment vertical="center" wrapText="1" shrinkToFit="1"/>
    </xf>
    <xf numFmtId="49" fontId="0" fillId="5" borderId="0" xfId="0" applyNumberFormat="1" applyFill="1" applyAlignment="1" applyProtection="1">
      <alignment wrapText="1" shrinkToFit="1"/>
      <protection locked="0"/>
    </xf>
    <xf numFmtId="49" fontId="0" fillId="5" borderId="4" xfId="0" applyNumberFormat="1" applyFill="1" applyBorder="1" applyAlignment="1" applyProtection="1">
      <alignment wrapText="1" shrinkToFit="1"/>
      <protection locked="0"/>
    </xf>
    <xf numFmtId="49" fontId="0" fillId="0" borderId="11" xfId="0" applyNumberFormat="1" applyFill="1" applyBorder="1" applyAlignment="1" applyProtection="1">
      <alignment horizontal="left" vertical="top" wrapText="1" shrinkToFit="1"/>
      <protection locked="0"/>
    </xf>
    <xf numFmtId="49" fontId="0" fillId="0" borderId="12" xfId="0" applyNumberFormat="1" applyBorder="1" applyAlignment="1" applyProtection="1">
      <alignment horizontal="left" vertical="top" wrapText="1" shrinkToFit="1"/>
      <protection locked="0"/>
    </xf>
    <xf numFmtId="49" fontId="0" fillId="0" borderId="13" xfId="0" applyNumberFormat="1" applyBorder="1" applyAlignment="1" applyProtection="1">
      <alignment horizontal="left" vertical="top" wrapText="1" shrinkToFit="1"/>
      <protection locked="0"/>
    </xf>
    <xf numFmtId="49" fontId="0" fillId="0" borderId="14" xfId="0" applyNumberFormat="1" applyBorder="1" applyAlignment="1" applyProtection="1">
      <alignment horizontal="left" vertical="top" wrapText="1" shrinkToFit="1"/>
      <protection locked="0"/>
    </xf>
    <xf numFmtId="49" fontId="0" fillId="0" borderId="0" xfId="0" applyNumberFormat="1" applyBorder="1" applyAlignment="1" applyProtection="1">
      <alignment horizontal="left" vertical="top" wrapText="1" shrinkToFit="1"/>
      <protection locked="0"/>
    </xf>
    <xf numFmtId="49" fontId="0" fillId="0" borderId="4" xfId="0" applyNumberFormat="1" applyBorder="1" applyAlignment="1" applyProtection="1">
      <alignment horizontal="left" vertical="top" wrapText="1" shrinkToFit="1"/>
      <protection locked="0"/>
    </xf>
    <xf numFmtId="49" fontId="0" fillId="0" borderId="15" xfId="0" applyNumberFormat="1" applyBorder="1" applyAlignment="1" applyProtection="1">
      <alignment horizontal="left" vertical="top" wrapText="1" shrinkToFit="1"/>
      <protection locked="0"/>
    </xf>
    <xf numFmtId="49" fontId="0" fillId="0" borderId="5" xfId="0" applyNumberFormat="1" applyBorder="1" applyAlignment="1" applyProtection="1">
      <alignment horizontal="left" vertical="top" wrapText="1" shrinkToFit="1"/>
      <protection locked="0"/>
    </xf>
    <xf numFmtId="49" fontId="0" fillId="0" borderId="9" xfId="0" applyNumberFormat="1" applyBorder="1" applyAlignment="1" applyProtection="1">
      <alignment horizontal="left" vertical="top" wrapText="1" shrinkToFit="1"/>
      <protection locked="0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0" fillId="0" borderId="12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49" fontId="5" fillId="3" borderId="12" xfId="0" applyNumberFormat="1" applyFont="1" applyFill="1" applyBorder="1" applyAlignment="1" applyProtection="1">
      <alignment vertical="center" wrapText="1" shrinkToFit="1"/>
      <protection hidden="1"/>
    </xf>
    <xf numFmtId="49" fontId="6" fillId="3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 wrapText="1" shrinkToFit="1"/>
      <protection locked="0"/>
    </xf>
    <xf numFmtId="0" fontId="0" fillId="0" borderId="9" xfId="0" applyFill="1" applyBorder="1" applyAlignment="1" applyProtection="1">
      <alignment horizontal="left" wrapText="1" shrinkToFi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" borderId="12" xfId="0" applyFill="1" applyBorder="1" applyAlignment="1" applyProtection="1">
      <alignment wrapText="1"/>
      <protection hidden="1"/>
    </xf>
    <xf numFmtId="0" fontId="0" fillId="3" borderId="13" xfId="0" applyFill="1" applyBorder="1" applyAlignment="1" applyProtection="1">
      <alignment wrapText="1"/>
      <protection hidden="1"/>
    </xf>
    <xf numFmtId="3" fontId="5" fillId="3" borderId="3" xfId="0" applyNumberFormat="1" applyFont="1" applyFill="1" applyBorder="1" applyAlignment="1" applyProtection="1">
      <alignment vertical="center" wrapText="1" shrinkToFit="1"/>
      <protection hidden="1"/>
    </xf>
    <xf numFmtId="3" fontId="5" fillId="3" borderId="11" xfId="0" applyNumberFormat="1" applyFont="1" applyFill="1" applyBorder="1" applyAlignment="1" applyProtection="1">
      <alignment vertical="center" wrapText="1" shrinkToFit="1"/>
      <protection hidden="1"/>
    </xf>
    <xf numFmtId="49" fontId="6" fillId="3" borderId="12" xfId="0" applyNumberFormat="1" applyFont="1" applyFill="1" applyBorder="1" applyAlignment="1" applyProtection="1">
      <alignment vertical="center" wrapText="1" shrinkToFit="1"/>
      <protection hidden="1"/>
    </xf>
    <xf numFmtId="0" fontId="2" fillId="0" borderId="12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49" fontId="0" fillId="3" borderId="14" xfId="0" applyNumberFormat="1" applyFill="1" applyBorder="1" applyAlignment="1" applyProtection="1">
      <alignment horizontal="left" wrapText="1" shrinkToFit="1"/>
      <protection hidden="1"/>
    </xf>
    <xf numFmtId="49" fontId="0" fillId="3" borderId="0" xfId="0" applyNumberFormat="1" applyFill="1" applyBorder="1" applyAlignment="1" applyProtection="1">
      <alignment horizontal="left" wrapText="1" shrinkToFit="1"/>
      <protection hidden="1"/>
    </xf>
    <xf numFmtId="49" fontId="0" fillId="3" borderId="35" xfId="0" applyNumberFormat="1" applyFill="1" applyBorder="1" applyAlignment="1" applyProtection="1">
      <alignment horizontal="left" wrapText="1" shrinkToFit="1"/>
      <protection hidden="1"/>
    </xf>
    <xf numFmtId="49" fontId="0" fillId="3" borderId="22" xfId="0" applyNumberFormat="1" applyFill="1" applyBorder="1" applyAlignment="1" applyProtection="1">
      <alignment horizontal="left" wrapText="1" shrinkToFit="1"/>
      <protection hidden="1"/>
    </xf>
    <xf numFmtId="49" fontId="2" fillId="3" borderId="0" xfId="0" applyNumberFormat="1" applyFont="1" applyFill="1" applyBorder="1" applyAlignment="1" applyProtection="1">
      <alignment horizontal="left" wrapText="1" shrinkToFit="1"/>
      <protection hidden="1"/>
    </xf>
    <xf numFmtId="0" fontId="2" fillId="0" borderId="0" xfId="0" applyFont="1" applyBorder="1" applyAlignment="1">
      <alignment shrinkToFit="1"/>
    </xf>
    <xf numFmtId="49" fontId="1" fillId="3" borderId="14" xfId="0" applyNumberFormat="1" applyFont="1" applyFill="1" applyBorder="1" applyAlignment="1" applyProtection="1">
      <alignment horizontal="center"/>
      <protection hidden="1"/>
    </xf>
    <xf numFmtId="3" fontId="1" fillId="3" borderId="8" xfId="0" applyNumberFormat="1" applyFont="1" applyFill="1" applyBorder="1" applyAlignment="1" applyProtection="1">
      <alignment horizontal="center"/>
      <protection hidden="1"/>
    </xf>
    <xf numFmtId="3" fontId="1" fillId="3" borderId="7" xfId="0" applyNumberFormat="1" applyFont="1" applyFill="1" applyBorder="1" applyAlignment="1" applyProtection="1">
      <alignment horizontal="center"/>
      <protection hidden="1"/>
    </xf>
    <xf numFmtId="3" fontId="1" fillId="3" borderId="10" xfId="0" applyNumberFormat="1" applyFont="1" applyFill="1" applyBorder="1" applyAlignment="1" applyProtection="1">
      <alignment horizontal="center"/>
      <protection hidden="1"/>
    </xf>
    <xf numFmtId="3" fontId="0" fillId="3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3" fontId="0" fillId="3" borderId="12" xfId="0" applyNumberFormat="1" applyFill="1" applyBorder="1" applyAlignment="1" applyProtection="1">
      <alignment horizontal="center"/>
      <protection hidden="1"/>
    </xf>
    <xf numFmtId="3" fontId="0" fillId="3" borderId="8" xfId="0" applyNumberFormat="1" applyFill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8" xfId="0" applyNumberFormat="1" applyFont="1" applyFill="1" applyBorder="1" applyAlignment="1" applyProtection="1">
      <alignment horizontal="left" wrapText="1" shrinkToFit="1"/>
      <protection locked="0"/>
    </xf>
    <xf numFmtId="49" fontId="0" fillId="0" borderId="7" xfId="0" applyNumberFormat="1" applyFont="1" applyBorder="1" applyAlignment="1" applyProtection="1">
      <alignment horizontal="left" wrapText="1" shrinkToFit="1"/>
      <protection locked="0"/>
    </xf>
    <xf numFmtId="49" fontId="0" fillId="0" borderId="17" xfId="0" applyNumberFormat="1" applyFont="1" applyBorder="1" applyAlignment="1" applyProtection="1">
      <alignment horizontal="left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wrapText="1" shrinkToFit="1"/>
      <protection locked="0"/>
    </xf>
    <xf numFmtId="49" fontId="0" fillId="0" borderId="12" xfId="0" applyNumberFormat="1" applyFont="1" applyBorder="1" applyAlignment="1" applyProtection="1">
      <alignment horizontal="left" wrapText="1" shrinkToFit="1"/>
      <protection locked="0"/>
    </xf>
    <xf numFmtId="49" fontId="0" fillId="0" borderId="33" xfId="0" applyNumberFormat="1" applyFont="1" applyBorder="1" applyAlignment="1" applyProtection="1">
      <alignment horizontal="left" wrapText="1" shrinkToFit="1"/>
      <protection locked="0"/>
    </xf>
    <xf numFmtId="49" fontId="0" fillId="5" borderId="8" xfId="0" applyNumberFormat="1" applyFont="1" applyFill="1" applyBorder="1" applyAlignment="1" applyProtection="1">
      <alignment horizontal="left" wrapText="1" shrinkToFit="1"/>
      <protection locked="0"/>
    </xf>
    <xf numFmtId="49" fontId="0" fillId="5" borderId="7" xfId="0" applyNumberFormat="1" applyFont="1" applyFill="1" applyBorder="1" applyAlignment="1" applyProtection="1">
      <alignment horizontal="left" wrapText="1" shrinkToFit="1"/>
      <protection locked="0"/>
    </xf>
    <xf numFmtId="49" fontId="0" fillId="5" borderId="17" xfId="0" applyNumberFormat="1" applyFont="1" applyFill="1" applyBorder="1" applyAlignment="1" applyProtection="1">
      <alignment horizontal="left" wrapText="1" shrinkToFit="1"/>
      <protection locked="0"/>
    </xf>
    <xf numFmtId="49" fontId="0" fillId="5" borderId="15" xfId="0" applyNumberFormat="1" applyFont="1" applyFill="1" applyBorder="1" applyAlignment="1" applyProtection="1">
      <alignment horizontal="left" wrapText="1" shrinkToFit="1"/>
      <protection locked="0"/>
    </xf>
    <xf numFmtId="49" fontId="0" fillId="5" borderId="5" xfId="0" applyNumberFormat="1" applyFont="1" applyFill="1" applyBorder="1" applyAlignment="1" applyProtection="1">
      <alignment horizontal="left" wrapText="1" shrinkToFit="1"/>
      <protection locked="0"/>
    </xf>
    <xf numFmtId="3" fontId="0" fillId="3" borderId="7" xfId="0" applyNumberFormat="1" applyFill="1" applyBorder="1" applyAlignment="1" applyProtection="1">
      <alignment horizontal="center"/>
      <protection hidden="1"/>
    </xf>
    <xf numFmtId="3" fontId="0" fillId="3" borderId="7" xfId="0" applyNumberFormat="1" applyFill="1" applyBorder="1" applyAlignment="1" applyProtection="1">
      <alignment/>
      <protection hidden="1"/>
    </xf>
    <xf numFmtId="3" fontId="0" fillId="3" borderId="7" xfId="0" applyNumberFormat="1" applyFont="1" applyFill="1" applyBorder="1" applyAlignment="1" applyProtection="1">
      <alignment horizontal="center"/>
      <protection hidden="1"/>
    </xf>
    <xf numFmtId="3" fontId="0" fillId="3" borderId="17" xfId="0" applyNumberFormat="1" applyFill="1" applyBorder="1" applyAlignment="1" applyProtection="1">
      <alignment/>
      <protection hidden="1"/>
    </xf>
    <xf numFmtId="3" fontId="6" fillId="3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49" fontId="0" fillId="0" borderId="27" xfId="0" applyNumberFormat="1" applyFont="1" applyBorder="1" applyAlignment="1" applyProtection="1">
      <alignment horizontal="left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7" xfId="0" applyNumberFormat="1" applyFont="1" applyFill="1" applyBorder="1" applyAlignment="1" applyProtection="1">
      <alignment horizontal="left" wrapText="1" shrinkToFit="1"/>
      <protection locked="0"/>
    </xf>
    <xf numFmtId="49" fontId="0" fillId="0" borderId="15" xfId="0" applyNumberFormat="1" applyFont="1" applyFill="1" applyBorder="1" applyAlignment="1" applyProtection="1">
      <alignment horizontal="left" wrapText="1" shrinkToFit="1"/>
      <protection locked="0"/>
    </xf>
    <xf numFmtId="49" fontId="0" fillId="0" borderId="5" xfId="0" applyNumberFormat="1" applyFont="1" applyFill="1" applyBorder="1" applyAlignment="1" applyProtection="1">
      <alignment horizontal="left" wrapText="1" shrinkToFit="1"/>
      <protection locked="0"/>
    </xf>
    <xf numFmtId="49" fontId="0" fillId="0" borderId="32" xfId="0" applyNumberFormat="1" applyFont="1" applyFill="1" applyBorder="1" applyAlignment="1" applyProtection="1">
      <alignment horizontal="left" wrapText="1" shrinkToFit="1"/>
      <protection locked="0"/>
    </xf>
    <xf numFmtId="49" fontId="14" fillId="0" borderId="14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0" borderId="4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 horizontal="left" wrapText="1" shrinkToFit="1"/>
      <protection locked="0"/>
    </xf>
    <xf numFmtId="49" fontId="16" fillId="0" borderId="0" xfId="0" applyNumberFormat="1" applyFont="1" applyFill="1" applyBorder="1" applyAlignment="1" applyProtection="1">
      <alignment horizontal="left" wrapText="1" shrinkToFit="1"/>
      <protection locked="0"/>
    </xf>
    <xf numFmtId="49" fontId="16" fillId="0" borderId="27" xfId="0" applyNumberFormat="1" applyFont="1" applyFill="1" applyBorder="1" applyAlignment="1" applyProtection="1">
      <alignment horizontal="left" wrapText="1" shrinkToFit="1"/>
      <protection locked="0"/>
    </xf>
    <xf numFmtId="3" fontId="5" fillId="3" borderId="36" xfId="0" applyNumberFormat="1" applyFont="1" applyFill="1" applyBorder="1" applyAlignment="1" applyProtection="1">
      <alignment vertical="center" wrapText="1" shrinkToFit="1"/>
      <protection hidden="1"/>
    </xf>
    <xf numFmtId="0" fontId="0" fillId="0" borderId="30" xfId="0" applyBorder="1" applyAlignment="1">
      <alignment vertical="center" wrapText="1" shrinkToFit="1"/>
    </xf>
    <xf numFmtId="3" fontId="5" fillId="3" borderId="37" xfId="0" applyNumberFormat="1" applyFont="1" applyFill="1" applyBorder="1" applyAlignment="1" applyProtection="1">
      <alignment vertical="center" wrapText="1" shrinkToFit="1"/>
      <protection hidden="1"/>
    </xf>
    <xf numFmtId="49" fontId="5" fillId="3" borderId="29" xfId="0" applyNumberFormat="1" applyFont="1" applyFill="1" applyBorder="1" applyAlignment="1" applyProtection="1">
      <alignment vertical="center" wrapText="1" shrinkToFit="1"/>
      <protection hidden="1"/>
    </xf>
    <xf numFmtId="0" fontId="0" fillId="0" borderId="29" xfId="0" applyBorder="1" applyAlignment="1">
      <alignment vertical="center" wrapText="1" shrinkToFit="1"/>
    </xf>
    <xf numFmtId="49" fontId="6" fillId="3" borderId="29" xfId="0" applyNumberFormat="1" applyFont="1" applyFill="1" applyBorder="1" applyAlignment="1" applyProtection="1">
      <alignment vertical="center" wrapText="1" shrinkToFit="1"/>
      <protection hidden="1"/>
    </xf>
    <xf numFmtId="0" fontId="2" fillId="0" borderId="2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vertical="center" wrapText="1" shrinkToFit="1"/>
      <protection hidden="1"/>
    </xf>
    <xf numFmtId="174" fontId="0" fillId="3" borderId="3" xfId="0" applyNumberFormat="1" applyFont="1" applyFill="1" applyBorder="1" applyAlignment="1" applyProtection="1">
      <alignment wrapText="1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49" fontId="0" fillId="0" borderId="4" xfId="0" applyNumberFormat="1" applyBorder="1" applyAlignment="1" applyProtection="1">
      <alignment horizontal="left" wrapText="1" shrinkToFit="1"/>
      <protection locked="0"/>
    </xf>
    <xf numFmtId="3" fontId="5" fillId="3" borderId="12" xfId="0" applyNumberFormat="1" applyFont="1" applyFill="1" applyBorder="1" applyAlignment="1" applyProtection="1">
      <alignment vertical="center" wrapText="1" shrinkToFit="1"/>
      <protection hidden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3" fontId="1" fillId="3" borderId="8" xfId="0" applyNumberFormat="1" applyFont="1" applyFill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9" xfId="0" applyNumberFormat="1" applyFont="1" applyFill="1" applyBorder="1" applyAlignment="1" applyProtection="1">
      <alignment horizontal="left" wrapText="1" shrinkToFit="1"/>
      <protection locked="0"/>
    </xf>
    <xf numFmtId="49" fontId="0" fillId="0" borderId="4" xfId="0" applyNumberFormat="1" applyFont="1" applyFill="1" applyBorder="1" applyAlignment="1" applyProtection="1">
      <alignment horizontal="left" wrapText="1" shrinkToFit="1"/>
      <protection locked="0"/>
    </xf>
    <xf numFmtId="3" fontId="5" fillId="3" borderId="29" xfId="0" applyNumberFormat="1" applyFont="1" applyFill="1" applyBorder="1" applyAlignment="1" applyProtection="1">
      <alignment vertical="center" wrapText="1" shrinkToFit="1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3" fontId="6" fillId="3" borderId="29" xfId="0" applyNumberFormat="1" applyFont="1" applyFill="1" applyBorder="1" applyAlignment="1" applyProtection="1">
      <alignment vertical="center" wrapText="1" shrinkToFit="1"/>
      <protection hidden="1"/>
    </xf>
    <xf numFmtId="0" fontId="2" fillId="0" borderId="38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wrapText="1" shrinkToFit="1"/>
    </xf>
    <xf numFmtId="3" fontId="6" fillId="3" borderId="26" xfId="0" applyNumberFormat="1" applyFont="1" applyFill="1" applyBorder="1" applyAlignment="1" applyProtection="1">
      <alignment horizontal="center" vertical="center" wrapText="1" shrinkToFit="1"/>
      <protection hidden="1"/>
    </xf>
    <xf numFmtId="3" fontId="6" fillId="3" borderId="40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3" borderId="29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3" borderId="11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5" xfId="0" applyFont="1" applyBorder="1" applyAlignment="1" applyProtection="1">
      <alignment horizontal="left" vertical="center" wrapText="1" shrinkToFit="1"/>
      <protection/>
    </xf>
    <xf numFmtId="3" fontId="5" fillId="3" borderId="11" xfId="0" applyNumberFormat="1" applyFont="1" applyFill="1" applyBorder="1" applyAlignment="1" applyProtection="1">
      <alignment vertical="center" wrapText="1" shrinkToFit="1"/>
      <protection/>
    </xf>
    <xf numFmtId="0" fontId="15" fillId="3" borderId="15" xfId="0" applyFont="1" applyFill="1" applyBorder="1" applyAlignment="1" applyProtection="1">
      <alignment vertical="center" wrapText="1" shrinkToFit="1"/>
      <protection/>
    </xf>
    <xf numFmtId="4" fontId="6" fillId="3" borderId="12" xfId="0" applyNumberFormat="1" applyFont="1" applyFill="1" applyBorder="1" applyAlignment="1" applyProtection="1">
      <alignment horizontal="left" vertical="center" wrapText="1"/>
      <protection/>
    </xf>
    <xf numFmtId="4" fontId="6" fillId="3" borderId="5" xfId="0" applyNumberFormat="1" applyFont="1" applyFill="1" applyBorder="1" applyAlignment="1" applyProtection="1">
      <alignment horizontal="left" vertical="center" wrapText="1"/>
      <protection/>
    </xf>
    <xf numFmtId="1" fontId="5" fillId="3" borderId="13" xfId="0" applyNumberFormat="1" applyFont="1" applyFill="1" applyBorder="1" applyAlignment="1" applyProtection="1">
      <alignment horizontal="center" vertical="center"/>
      <protection/>
    </xf>
    <xf numFmtId="1" fontId="5" fillId="3" borderId="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86</xdr:row>
      <xdr:rowOff>104775</xdr:rowOff>
    </xdr:from>
    <xdr:to>
      <xdr:col>5</xdr:col>
      <xdr:colOff>885825</xdr:colOff>
      <xdr:row>117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9982200" y="14887575"/>
          <a:ext cx="647700" cy="521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ggu\LOKALE~1\Temp\notesABC2C5\Template2004_Gas(Bas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31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36.00390625" style="3" customWidth="1"/>
    <col min="3" max="3" width="54.8515625" style="3" customWidth="1"/>
    <col min="4" max="4" width="3.421875" style="3" customWidth="1"/>
    <col min="5" max="16384" width="11.421875" style="3" customWidth="1"/>
  </cols>
  <sheetData>
    <row r="1" spans="1:4" ht="12.75">
      <c r="A1" s="92"/>
      <c r="B1" s="433"/>
      <c r="C1" s="93"/>
      <c r="D1" s="94"/>
    </row>
    <row r="2" spans="1:4" ht="12.75">
      <c r="A2" s="95"/>
      <c r="B2" s="54"/>
      <c r="C2" s="54"/>
      <c r="D2" s="96"/>
    </row>
    <row r="3" spans="1:4" ht="12.75">
      <c r="A3" s="95"/>
      <c r="B3" s="54"/>
      <c r="C3" s="54"/>
      <c r="D3" s="96"/>
    </row>
    <row r="4" spans="1:4" ht="12.75">
      <c r="A4" s="95"/>
      <c r="B4" s="54"/>
      <c r="C4" s="54"/>
      <c r="D4" s="96"/>
    </row>
    <row r="5" spans="1:4" ht="12.75">
      <c r="A5" s="95"/>
      <c r="B5" s="54"/>
      <c r="C5" s="54"/>
      <c r="D5" s="96"/>
    </row>
    <row r="6" spans="1:4" ht="12.75">
      <c r="A6" s="95"/>
      <c r="B6" s="54"/>
      <c r="C6" s="54"/>
      <c r="D6" s="96"/>
    </row>
    <row r="7" spans="1:4" ht="27.75" customHeight="1">
      <c r="A7" s="484" t="s">
        <v>427</v>
      </c>
      <c r="B7" s="485"/>
      <c r="C7" s="485"/>
      <c r="D7" s="486"/>
    </row>
    <row r="8" spans="1:4" ht="21">
      <c r="A8" s="484" t="s">
        <v>729</v>
      </c>
      <c r="B8" s="485" t="s">
        <v>64</v>
      </c>
      <c r="C8" s="485"/>
      <c r="D8" s="486"/>
    </row>
    <row r="9" spans="1:4" ht="12.75">
      <c r="A9" s="95"/>
      <c r="B9" s="54"/>
      <c r="C9" s="54"/>
      <c r="D9" s="96"/>
    </row>
    <row r="10" spans="1:4" ht="12.75">
      <c r="A10" s="95"/>
      <c r="B10" s="54"/>
      <c r="C10" s="54"/>
      <c r="D10" s="96"/>
    </row>
    <row r="11" spans="1:4" ht="15" customHeight="1">
      <c r="A11" s="95"/>
      <c r="B11" s="97" t="s">
        <v>875</v>
      </c>
      <c r="C11" s="434" t="str">
        <f>VLOOKUP(A99,A100:H231,8,TRUE)</f>
        <v>MUSTERNETZBETREIBER</v>
      </c>
      <c r="D11" s="96"/>
    </row>
    <row r="12" spans="1:4" ht="12.75">
      <c r="A12" s="95"/>
      <c r="B12" s="98"/>
      <c r="C12" s="104"/>
      <c r="D12" s="96"/>
    </row>
    <row r="13" spans="1:4" ht="15" customHeight="1">
      <c r="A13" s="95"/>
      <c r="B13" s="99" t="s">
        <v>41</v>
      </c>
      <c r="C13" s="164"/>
      <c r="D13" s="96"/>
    </row>
    <row r="14" spans="1:4" ht="15" customHeight="1">
      <c r="A14" s="95"/>
      <c r="B14" s="100"/>
      <c r="C14" s="106"/>
      <c r="D14" s="96"/>
    </row>
    <row r="15" spans="1:4" ht="12.75">
      <c r="A15" s="95"/>
      <c r="B15" s="479" t="s">
        <v>453</v>
      </c>
      <c r="C15" s="189"/>
      <c r="D15" s="96"/>
    </row>
    <row r="16" spans="1:4" ht="12.75">
      <c r="A16" s="95"/>
      <c r="B16" s="480"/>
      <c r="C16" s="189"/>
      <c r="D16" s="96"/>
    </row>
    <row r="17" spans="1:4" ht="12.75">
      <c r="A17" s="95"/>
      <c r="B17" s="100"/>
      <c r="C17" s="107"/>
      <c r="D17" s="96"/>
    </row>
    <row r="18" spans="1:4" ht="12.75">
      <c r="A18" s="95"/>
      <c r="B18" s="98" t="s">
        <v>454</v>
      </c>
      <c r="C18" s="107"/>
      <c r="D18" s="96"/>
    </row>
    <row r="19" spans="1:4" ht="12.75">
      <c r="A19" s="95"/>
      <c r="B19" s="102" t="s">
        <v>43</v>
      </c>
      <c r="C19" s="189"/>
      <c r="D19" s="96"/>
    </row>
    <row r="20" spans="1:4" ht="12.75">
      <c r="A20" s="95"/>
      <c r="B20" s="103" t="s">
        <v>44</v>
      </c>
      <c r="C20" s="189"/>
      <c r="D20" s="96"/>
    </row>
    <row r="21" spans="1:4" ht="12.75">
      <c r="A21" s="95"/>
      <c r="B21" s="103" t="s">
        <v>45</v>
      </c>
      <c r="C21" s="214"/>
      <c r="D21" s="96"/>
    </row>
    <row r="22" spans="1:4" ht="12.75">
      <c r="A22" s="95"/>
      <c r="B22" s="100"/>
      <c r="C22" s="100"/>
      <c r="D22" s="96"/>
    </row>
    <row r="23" spans="1:4" ht="12.75">
      <c r="A23" s="95"/>
      <c r="B23" s="99" t="s">
        <v>537</v>
      </c>
      <c r="C23" s="161"/>
      <c r="D23" s="96"/>
    </row>
    <row r="24" spans="1:4" ht="12.75">
      <c r="A24" s="95"/>
      <c r="B24" s="54"/>
      <c r="C24" s="54"/>
      <c r="D24" s="96"/>
    </row>
    <row r="25" spans="1:4" ht="12.75">
      <c r="A25" s="95"/>
      <c r="B25" s="54"/>
      <c r="C25" s="54"/>
      <c r="D25" s="96"/>
    </row>
    <row r="26" spans="1:4" ht="12.75">
      <c r="A26" s="95"/>
      <c r="B26" s="54" t="s">
        <v>65</v>
      </c>
      <c r="C26" s="54"/>
      <c r="D26" s="96"/>
    </row>
    <row r="27" spans="1:4" ht="12.75">
      <c r="A27" s="95"/>
      <c r="B27" s="54" t="s">
        <v>461</v>
      </c>
      <c r="C27" s="54"/>
      <c r="D27" s="96"/>
    </row>
    <row r="28" spans="1:4" ht="12.75">
      <c r="A28" s="95"/>
      <c r="B28" s="54" t="s">
        <v>506</v>
      </c>
      <c r="C28" s="54"/>
      <c r="D28" s="96"/>
    </row>
    <row r="29" spans="1:4" ht="12.75">
      <c r="A29" s="95"/>
      <c r="B29" s="54"/>
      <c r="C29" s="54"/>
      <c r="D29" s="96"/>
    </row>
    <row r="30" spans="1:4" ht="12.75">
      <c r="A30" s="95"/>
      <c r="B30" s="54"/>
      <c r="C30" s="54"/>
      <c r="D30" s="96"/>
    </row>
    <row r="31" spans="1:4" ht="12.75">
      <c r="A31" s="95"/>
      <c r="B31" s="54"/>
      <c r="C31" s="54"/>
      <c r="D31" s="96"/>
    </row>
    <row r="32" spans="1:4" ht="12.75">
      <c r="A32" s="95"/>
      <c r="B32" s="481"/>
      <c r="C32" s="481"/>
      <c r="D32" s="96"/>
    </row>
    <row r="33" spans="1:4" ht="12.75">
      <c r="A33" s="95"/>
      <c r="B33" s="482"/>
      <c r="C33" s="482"/>
      <c r="D33" s="96"/>
    </row>
    <row r="34" spans="1:4" ht="12.75">
      <c r="A34" s="95"/>
      <c r="B34" s="483"/>
      <c r="C34" s="483"/>
      <c r="D34" s="96"/>
    </row>
    <row r="35" spans="1:4" ht="12.75">
      <c r="A35" s="95"/>
      <c r="B35" s="54" t="s">
        <v>117</v>
      </c>
      <c r="C35" s="54" t="s">
        <v>131</v>
      </c>
      <c r="D35" s="96"/>
    </row>
    <row r="36" spans="1:4" ht="12.75">
      <c r="A36" s="95"/>
      <c r="B36" s="54"/>
      <c r="C36" s="54"/>
      <c r="D36" s="96"/>
    </row>
    <row r="37" spans="1:4" ht="12.75">
      <c r="A37" s="95"/>
      <c r="B37" s="54"/>
      <c r="C37" s="54"/>
      <c r="D37" s="96"/>
    </row>
    <row r="38" spans="1:4" ht="12.75">
      <c r="A38" s="105"/>
      <c r="B38" s="57"/>
      <c r="C38" s="57"/>
      <c r="D38" s="465" t="s">
        <v>1134</v>
      </c>
    </row>
    <row r="99" s="652" customFormat="1" ht="12.75">
      <c r="A99" s="652">
        <v>1</v>
      </c>
    </row>
    <row r="100" spans="1:8" s="652" customFormat="1" ht="12.75">
      <c r="A100" s="652">
        <v>1</v>
      </c>
      <c r="H100" s="653" t="s">
        <v>873</v>
      </c>
    </row>
    <row r="101" spans="1:9" s="652" customFormat="1" ht="12.75">
      <c r="A101" s="652">
        <v>2</v>
      </c>
      <c r="B101" s="653" t="s">
        <v>876</v>
      </c>
      <c r="C101" s="654" t="s">
        <v>874</v>
      </c>
      <c r="D101" s="653" t="s">
        <v>877</v>
      </c>
      <c r="E101" s="653"/>
      <c r="F101" s="653"/>
      <c r="G101" s="653"/>
      <c r="H101" s="653" t="str">
        <f>CONCATENATE(B101," ",C101," / 08"," ",D101)</f>
        <v>K SNT S 001 / 08 BEWAG Netz GmbH</v>
      </c>
      <c r="I101" s="653"/>
    </row>
    <row r="102" spans="1:9" s="652" customFormat="1" ht="12.75">
      <c r="A102" s="652">
        <v>3</v>
      </c>
      <c r="B102" s="653" t="s">
        <v>876</v>
      </c>
      <c r="C102" s="654" t="s">
        <v>878</v>
      </c>
      <c r="D102" s="655" t="s">
        <v>879</v>
      </c>
      <c r="E102" s="653"/>
      <c r="F102" s="653"/>
      <c r="G102" s="653"/>
      <c r="H102" s="653" t="str">
        <f aca="true" t="shared" si="0" ref="H102:H166">CONCATENATE(B102," ",C102," / 08"," ",D102)</f>
        <v>K SNT S 002 / 08 WIEN ENERGIE Stromnetz GmbH</v>
      </c>
      <c r="I102" s="653"/>
    </row>
    <row r="103" spans="1:8" s="652" customFormat="1" ht="12.75">
      <c r="A103" s="652">
        <v>4</v>
      </c>
      <c r="B103" s="652" t="s">
        <v>876</v>
      </c>
      <c r="C103" s="656" t="s">
        <v>880</v>
      </c>
      <c r="D103" s="652" t="s">
        <v>881</v>
      </c>
      <c r="H103" s="653" t="str">
        <f t="shared" si="0"/>
        <v>K SNT S 004 / 08 Energie AG Oberösterreich Netz GmbH</v>
      </c>
    </row>
    <row r="104" spans="1:8" s="652" customFormat="1" ht="12.75">
      <c r="A104" s="652">
        <v>5</v>
      </c>
      <c r="B104" s="652" t="s">
        <v>876</v>
      </c>
      <c r="C104" s="656" t="s">
        <v>882</v>
      </c>
      <c r="D104" s="652" t="s">
        <v>883</v>
      </c>
      <c r="H104" s="653" t="str">
        <f t="shared" si="0"/>
        <v>K SNT S 005 / 08 LINZ STROM NETZ GmbH</v>
      </c>
    </row>
    <row r="105" spans="1:8" s="652" customFormat="1" ht="12.75">
      <c r="A105" s="652">
        <v>6</v>
      </c>
      <c r="B105" s="652" t="s">
        <v>876</v>
      </c>
      <c r="C105" s="656" t="s">
        <v>884</v>
      </c>
      <c r="D105" s="652" t="s">
        <v>885</v>
      </c>
      <c r="H105" s="653" t="str">
        <f t="shared" si="0"/>
        <v>K SNT S 006 / 08 Wels Strom GmbH</v>
      </c>
    </row>
    <row r="106" spans="1:8" s="652" customFormat="1" ht="12.75">
      <c r="A106" s="652">
        <v>7</v>
      </c>
      <c r="B106" s="652" t="s">
        <v>876</v>
      </c>
      <c r="C106" s="656" t="s">
        <v>886</v>
      </c>
      <c r="D106" s="652" t="s">
        <v>887</v>
      </c>
      <c r="H106" s="653" t="str">
        <f t="shared" si="0"/>
        <v>K SNT S 007 / 08 Energie Ried GmbH</v>
      </c>
    </row>
    <row r="107" spans="1:8" s="652" customFormat="1" ht="12.75">
      <c r="A107" s="652">
        <v>8</v>
      </c>
      <c r="B107" s="652" t="s">
        <v>876</v>
      </c>
      <c r="C107" s="656" t="s">
        <v>1135</v>
      </c>
      <c r="D107" s="652" t="s">
        <v>1136</v>
      </c>
      <c r="H107" s="653" t="str">
        <f t="shared" si="0"/>
        <v>K SNT S 008 / 08 Stromnetz Steiermark GmbH</v>
      </c>
    </row>
    <row r="108" spans="1:8" s="652" customFormat="1" ht="12.75">
      <c r="A108" s="652">
        <v>9</v>
      </c>
      <c r="B108" s="652" t="s">
        <v>876</v>
      </c>
      <c r="C108" s="656" t="s">
        <v>888</v>
      </c>
      <c r="D108" s="652" t="s">
        <v>889</v>
      </c>
      <c r="H108" s="653" t="str">
        <f t="shared" si="0"/>
        <v>K SNT S 010 / 08 Salzburg Netz GmbH</v>
      </c>
    </row>
    <row r="109" spans="1:8" s="652" customFormat="1" ht="12.75">
      <c r="A109" s="652">
        <v>10</v>
      </c>
      <c r="B109" s="652" t="s">
        <v>876</v>
      </c>
      <c r="C109" s="656" t="s">
        <v>890</v>
      </c>
      <c r="D109" s="652" t="s">
        <v>891</v>
      </c>
      <c r="H109" s="653" t="str">
        <f t="shared" si="0"/>
        <v>K SNT S 011 / 08 Stromnetz Graz GmbH &amp; Co KG</v>
      </c>
    </row>
    <row r="110" spans="1:8" s="652" customFormat="1" ht="12.75">
      <c r="A110" s="652">
        <v>11</v>
      </c>
      <c r="B110" s="652" t="s">
        <v>876</v>
      </c>
      <c r="C110" s="656" t="s">
        <v>892</v>
      </c>
      <c r="D110" s="652" t="s">
        <v>893</v>
      </c>
      <c r="H110" s="653" t="str">
        <f t="shared" si="0"/>
        <v>K SNT S 012 / 08 VKW-Netz AG</v>
      </c>
    </row>
    <row r="111" spans="1:8" s="652" customFormat="1" ht="12.75">
      <c r="A111" s="652">
        <v>12</v>
      </c>
      <c r="B111" s="652" t="s">
        <v>876</v>
      </c>
      <c r="C111" s="656" t="s">
        <v>894</v>
      </c>
      <c r="D111" s="652" t="s">
        <v>895</v>
      </c>
      <c r="H111" s="653" t="str">
        <f t="shared" si="0"/>
        <v>K SNT S 013 / 08 TIWAG-Netz AG</v>
      </c>
    </row>
    <row r="112" spans="1:8" s="652" customFormat="1" ht="12.75">
      <c r="A112" s="652">
        <v>13</v>
      </c>
      <c r="B112" s="652" t="s">
        <v>876</v>
      </c>
      <c r="C112" s="656" t="s">
        <v>896</v>
      </c>
      <c r="D112" s="652" t="s">
        <v>897</v>
      </c>
      <c r="H112" s="653" t="str">
        <f t="shared" si="0"/>
        <v>K SNT S 014 / 08 EVN Netz GmbH</v>
      </c>
    </row>
    <row r="113" spans="1:8" s="652" customFormat="1" ht="12.75">
      <c r="A113" s="652">
        <v>14</v>
      </c>
      <c r="B113" s="652" t="s">
        <v>876</v>
      </c>
      <c r="C113" s="656" t="s">
        <v>898</v>
      </c>
      <c r="D113" s="652" t="s">
        <v>899</v>
      </c>
      <c r="H113" s="653" t="str">
        <f t="shared" si="0"/>
        <v>K SNT S 015 / 08 Innsbrucker Kommunalbetriebe AG</v>
      </c>
    </row>
    <row r="114" spans="1:8" s="652" customFormat="1" ht="12.75">
      <c r="A114" s="652">
        <v>15</v>
      </c>
      <c r="B114" s="652" t="s">
        <v>876</v>
      </c>
      <c r="C114" s="656" t="s">
        <v>900</v>
      </c>
      <c r="D114" s="652" t="s">
        <v>901</v>
      </c>
      <c r="H114" s="653" t="str">
        <f t="shared" si="0"/>
        <v>K SNT S 016 / 08 KELAG Netz GmbH</v>
      </c>
    </row>
    <row r="115" spans="1:8" s="652" customFormat="1" ht="12.75">
      <c r="A115" s="652">
        <v>16</v>
      </c>
      <c r="B115" s="652" t="s">
        <v>876</v>
      </c>
      <c r="C115" s="656" t="s">
        <v>902</v>
      </c>
      <c r="D115" s="652" t="s">
        <v>903</v>
      </c>
      <c r="H115" s="653" t="str">
        <f t="shared" si="0"/>
        <v>K SNT S 017 / 08 Energie Klagenfurt GmbH</v>
      </c>
    </row>
    <row r="116" spans="1:8" s="652" customFormat="1" ht="12.75">
      <c r="A116" s="652">
        <v>17</v>
      </c>
      <c r="B116" s="652" t="s">
        <v>876</v>
      </c>
      <c r="C116" s="656" t="s">
        <v>904</v>
      </c>
      <c r="D116" s="652" t="s">
        <v>905</v>
      </c>
      <c r="H116" s="653" t="str">
        <f t="shared" si="0"/>
        <v>K SNT S 018 / 08 Energieversorgung Kleinwalsertal Ges.m.b.H.</v>
      </c>
    </row>
    <row r="117" spans="1:8" s="652" customFormat="1" ht="12.75">
      <c r="A117" s="652">
        <v>18</v>
      </c>
      <c r="B117" s="652" t="s">
        <v>876</v>
      </c>
      <c r="C117" s="656" t="s">
        <v>906</v>
      </c>
      <c r="D117" s="652" t="s">
        <v>907</v>
      </c>
      <c r="H117" s="653" t="str">
        <f t="shared" si="0"/>
        <v>K SNT S 019 / 08 PW Stromversorgungsgesellschaft m.b.H</v>
      </c>
    </row>
    <row r="118" spans="1:8" s="652" customFormat="1" ht="12.75">
      <c r="A118" s="652">
        <v>19</v>
      </c>
      <c r="B118" s="652" t="s">
        <v>876</v>
      </c>
      <c r="C118" s="656" t="s">
        <v>908</v>
      </c>
      <c r="D118" s="652" t="s">
        <v>909</v>
      </c>
      <c r="H118" s="653" t="str">
        <f t="shared" si="0"/>
        <v>K SNT S 020 / 08 Feistritzwerke - Steweag GmbH</v>
      </c>
    </row>
    <row r="119" spans="1:8" s="652" customFormat="1" ht="12.75">
      <c r="A119" s="652">
        <v>20</v>
      </c>
      <c r="B119" s="652" t="s">
        <v>876</v>
      </c>
      <c r="C119" s="656" t="s">
        <v>910</v>
      </c>
      <c r="D119" s="652" t="s">
        <v>911</v>
      </c>
      <c r="H119" s="653" t="str">
        <f t="shared" si="0"/>
        <v>K SNT S 021 / 08 E-Werk Gösting Stromversorgungs GmbH</v>
      </c>
    </row>
    <row r="120" spans="1:8" s="652" customFormat="1" ht="12.75">
      <c r="A120" s="652">
        <v>21</v>
      </c>
      <c r="B120" s="652" t="s">
        <v>876</v>
      </c>
      <c r="C120" s="656" t="s">
        <v>912</v>
      </c>
      <c r="D120" s="652" t="s">
        <v>913</v>
      </c>
      <c r="H120" s="653" t="str">
        <f t="shared" si="0"/>
        <v>K SNT S 022 / 08 Stadtwerke Judenburg AG</v>
      </c>
    </row>
    <row r="121" spans="1:8" s="652" customFormat="1" ht="12.75">
      <c r="A121" s="652">
        <v>22</v>
      </c>
      <c r="B121" s="652" t="s">
        <v>876</v>
      </c>
      <c r="C121" s="656" t="s">
        <v>914</v>
      </c>
      <c r="D121" s="652" t="s">
        <v>915</v>
      </c>
      <c r="H121" s="653" t="str">
        <f t="shared" si="0"/>
        <v>K SNT S 023 / 08 Stadtwerke Kapfenberg GmbH</v>
      </c>
    </row>
    <row r="122" spans="1:8" s="652" customFormat="1" ht="12.75">
      <c r="A122" s="652">
        <v>23</v>
      </c>
      <c r="B122" s="652" t="s">
        <v>876</v>
      </c>
      <c r="C122" s="656" t="s">
        <v>916</v>
      </c>
      <c r="D122" s="652" t="s">
        <v>917</v>
      </c>
      <c r="H122" s="653" t="str">
        <f t="shared" si="0"/>
        <v>K SNT S 024 / 08 Stadwerke Bruck a. d. Mur</v>
      </c>
    </row>
    <row r="123" spans="1:8" s="652" customFormat="1" ht="12.75">
      <c r="A123" s="652">
        <v>24</v>
      </c>
      <c r="B123" s="652" t="s">
        <v>876</v>
      </c>
      <c r="C123" s="656" t="s">
        <v>918</v>
      </c>
      <c r="D123" s="652" t="s">
        <v>919</v>
      </c>
      <c r="H123" s="653" t="str">
        <f t="shared" si="0"/>
        <v>K SNT S 025 / 08 Energie Wildon Obdach GmbH</v>
      </c>
    </row>
    <row r="124" spans="1:8" s="652" customFormat="1" ht="12.75">
      <c r="A124" s="652">
        <v>25</v>
      </c>
      <c r="B124" s="652" t="s">
        <v>876</v>
      </c>
      <c r="C124" s="656" t="s">
        <v>920</v>
      </c>
      <c r="D124" s="652" t="s">
        <v>921</v>
      </c>
      <c r="H124" s="653" t="str">
        <f t="shared" si="0"/>
        <v>K SNT S 026 / 08 Stadtwerke Mürzzuschlag Ges.m.b.H.</v>
      </c>
    </row>
    <row r="125" spans="1:8" s="652" customFormat="1" ht="12.75">
      <c r="A125" s="652">
        <v>26</v>
      </c>
      <c r="B125" s="652" t="s">
        <v>876</v>
      </c>
      <c r="C125" s="656" t="s">
        <v>922</v>
      </c>
      <c r="D125" s="652" t="s">
        <v>923</v>
      </c>
      <c r="H125" s="653" t="str">
        <f t="shared" si="0"/>
        <v>K SNT S 027 / 08 Elektrizitätswerk der Stadtgemeinde Kindberg</v>
      </c>
    </row>
    <row r="126" spans="1:8" s="652" customFormat="1" ht="12.75">
      <c r="A126" s="652">
        <v>27</v>
      </c>
      <c r="B126" s="652" t="s">
        <v>876</v>
      </c>
      <c r="C126" s="656" t="s">
        <v>924</v>
      </c>
      <c r="D126" s="652" t="s">
        <v>925</v>
      </c>
      <c r="H126" s="653" t="str">
        <f t="shared" si="0"/>
        <v>K SNT S 028 / 08 Stadtwerke Köflach</v>
      </c>
    </row>
    <row r="127" spans="1:8" s="652" customFormat="1" ht="12.75">
      <c r="A127" s="652">
        <v>28</v>
      </c>
      <c r="B127" s="652" t="s">
        <v>876</v>
      </c>
      <c r="C127" s="656" t="s">
        <v>926</v>
      </c>
      <c r="D127" s="652" t="s">
        <v>927</v>
      </c>
      <c r="H127" s="653" t="str">
        <f t="shared" si="0"/>
        <v>K SNT S 029 / 08 Alfenzwerke Elektrizitätserzeugung GmbH</v>
      </c>
    </row>
    <row r="128" spans="1:8" s="652" customFormat="1" ht="12.75">
      <c r="A128" s="652">
        <v>29</v>
      </c>
      <c r="B128" s="652" t="s">
        <v>876</v>
      </c>
      <c r="C128" s="656" t="s">
        <v>928</v>
      </c>
      <c r="D128" s="652" t="s">
        <v>929</v>
      </c>
      <c r="H128" s="653" t="str">
        <f t="shared" si="0"/>
        <v>K SNT S 030 / 08 Anton Kittel Mühle Plaika GmbH</v>
      </c>
    </row>
    <row r="129" spans="1:8" s="652" customFormat="1" ht="12.75">
      <c r="A129" s="652">
        <v>30</v>
      </c>
      <c r="B129" s="652" t="s">
        <v>876</v>
      </c>
      <c r="C129" s="656" t="s">
        <v>930</v>
      </c>
      <c r="D129" s="652" t="s">
        <v>931</v>
      </c>
      <c r="H129" s="653" t="str">
        <f t="shared" si="0"/>
        <v>K SNT S 031 / 08 Bad Gleichenberger Energie GmbH</v>
      </c>
    </row>
    <row r="130" spans="1:8" s="652" customFormat="1" ht="12.75">
      <c r="A130" s="652">
        <v>31</v>
      </c>
      <c r="B130" s="652" t="s">
        <v>876</v>
      </c>
      <c r="C130" s="656" t="s">
        <v>932</v>
      </c>
      <c r="D130" s="652" t="s">
        <v>933</v>
      </c>
      <c r="H130" s="653" t="str">
        <f t="shared" si="0"/>
        <v>K SNT S 032 / 08 Gottfried Wolf GmbH</v>
      </c>
    </row>
    <row r="131" spans="1:8" s="652" customFormat="1" ht="12.75">
      <c r="A131" s="652">
        <v>32</v>
      </c>
      <c r="B131" s="652" t="s">
        <v>876</v>
      </c>
      <c r="C131" s="656" t="s">
        <v>934</v>
      </c>
      <c r="D131" s="652" t="s">
        <v>935</v>
      </c>
      <c r="H131" s="653" t="str">
        <f t="shared" si="0"/>
        <v>K SNT S 033 / 08 Ebner Strom GmbH</v>
      </c>
    </row>
    <row r="132" spans="1:8" s="652" customFormat="1" ht="12.75">
      <c r="A132" s="652">
        <v>33</v>
      </c>
      <c r="B132" s="652" t="s">
        <v>876</v>
      </c>
      <c r="C132" s="656" t="s">
        <v>936</v>
      </c>
      <c r="D132" s="652" t="s">
        <v>937</v>
      </c>
      <c r="H132" s="653" t="str">
        <f t="shared" si="0"/>
        <v>K SNT S 034 / 08 EDN - Energieversorgung und Dienstleistung Marktgemeinde Neuberg/Mürz GmbH</v>
      </c>
    </row>
    <row r="133" spans="1:8" s="652" customFormat="1" ht="12.75">
      <c r="A133" s="652">
        <v>34</v>
      </c>
      <c r="B133" s="652" t="s">
        <v>876</v>
      </c>
      <c r="C133" s="656" t="s">
        <v>938</v>
      </c>
      <c r="D133" s="652" t="s">
        <v>939</v>
      </c>
      <c r="H133" s="653" t="str">
        <f t="shared" si="0"/>
        <v>K SNT S 035 / 08 Elektrizitätsgenossenschaft Laintal reg. Gen.m.b.H</v>
      </c>
    </row>
    <row r="134" spans="1:8" s="652" customFormat="1" ht="12.75">
      <c r="A134" s="652">
        <v>35</v>
      </c>
      <c r="B134" s="652" t="s">
        <v>876</v>
      </c>
      <c r="C134" s="656" t="s">
        <v>940</v>
      </c>
      <c r="D134" s="652" t="s">
        <v>941</v>
      </c>
      <c r="H134" s="653" t="str">
        <f t="shared" si="0"/>
        <v>K SNT S 036 / 08 Elektrizitätswerk August Lechner KG</v>
      </c>
    </row>
    <row r="135" spans="1:8" s="652" customFormat="1" ht="12.75">
      <c r="A135" s="652">
        <v>36</v>
      </c>
      <c r="B135" s="652" t="s">
        <v>876</v>
      </c>
      <c r="C135" s="656" t="s">
        <v>942</v>
      </c>
      <c r="D135" s="652" t="s">
        <v>943</v>
      </c>
      <c r="H135" s="653" t="str">
        <f t="shared" si="0"/>
        <v>K SNT S 037 / 08 Elektrizitätswerk Bad Hofgastein Ges.m.b.H.</v>
      </c>
    </row>
    <row r="136" spans="1:8" s="652" customFormat="1" ht="12.75">
      <c r="A136" s="652">
        <v>37</v>
      </c>
      <c r="B136" s="652" t="s">
        <v>876</v>
      </c>
      <c r="C136" s="656" t="s">
        <v>944</v>
      </c>
      <c r="D136" s="652" t="s">
        <v>945</v>
      </c>
      <c r="H136" s="653" t="str">
        <f t="shared" si="0"/>
        <v>K SNT S 038 / 08 Elektrizitätswerk Clam</v>
      </c>
    </row>
    <row r="137" spans="1:8" s="652" customFormat="1" ht="12.75">
      <c r="A137" s="652">
        <v>38</v>
      </c>
      <c r="B137" s="652" t="s">
        <v>876</v>
      </c>
      <c r="C137" s="656" t="s">
        <v>946</v>
      </c>
      <c r="D137" s="652" t="s">
        <v>947</v>
      </c>
      <c r="H137" s="653" t="str">
        <f t="shared" si="0"/>
        <v>K SNT S 039 / 08 Elektrizitätswerk der Gemeinde Schattwald</v>
      </c>
    </row>
    <row r="138" spans="1:8" s="652" customFormat="1" ht="12.75">
      <c r="A138" s="652">
        <v>39</v>
      </c>
      <c r="B138" s="652" t="s">
        <v>876</v>
      </c>
      <c r="C138" s="656" t="s">
        <v>948</v>
      </c>
      <c r="D138" s="652" t="s">
        <v>949</v>
      </c>
      <c r="H138" s="653" t="str">
        <f t="shared" si="0"/>
        <v>K SNT S 040 / 08 ENVESTA Energie- und Dienstleistungs GmbH</v>
      </c>
    </row>
    <row r="139" spans="1:8" s="652" customFormat="1" ht="12.75">
      <c r="A139" s="652">
        <v>40</v>
      </c>
      <c r="B139" s="652" t="s">
        <v>876</v>
      </c>
      <c r="C139" s="656" t="s">
        <v>950</v>
      </c>
      <c r="D139" s="652" t="s">
        <v>951</v>
      </c>
      <c r="H139" s="653" t="str">
        <f t="shared" si="0"/>
        <v>K SNT S 041 / 08 Elektrizitätswerk Fernitz Ing. Franz Purkarthofer GmbH &amp; Co KG</v>
      </c>
    </row>
    <row r="140" spans="1:8" s="652" customFormat="1" ht="12.75">
      <c r="A140" s="652">
        <v>41</v>
      </c>
      <c r="B140" s="652" t="s">
        <v>876</v>
      </c>
      <c r="C140" s="656" t="s">
        <v>952</v>
      </c>
      <c r="D140" s="652" t="s">
        <v>953</v>
      </c>
      <c r="H140" s="653" t="str">
        <f t="shared" si="0"/>
        <v>K SNT S 042 / 08 Elektrizitätswerk Gleinstätten Kleinszig Ges.m.b.H.</v>
      </c>
    </row>
    <row r="141" spans="1:8" s="652" customFormat="1" ht="12.75">
      <c r="A141" s="652">
        <v>42</v>
      </c>
      <c r="B141" s="652" t="s">
        <v>876</v>
      </c>
      <c r="C141" s="656" t="s">
        <v>954</v>
      </c>
      <c r="D141" s="652" t="s">
        <v>955</v>
      </c>
      <c r="H141" s="653" t="str">
        <f t="shared" si="0"/>
        <v>K SNT S 043 / 08 Elektrizitätswerk Gröbming KG</v>
      </c>
    </row>
    <row r="142" spans="1:8" s="652" customFormat="1" ht="12.75">
      <c r="A142" s="652">
        <v>43</v>
      </c>
      <c r="B142" s="652" t="s">
        <v>876</v>
      </c>
      <c r="C142" s="656" t="s">
        <v>956</v>
      </c>
      <c r="D142" s="652" t="s">
        <v>957</v>
      </c>
      <c r="H142" s="653" t="str">
        <f t="shared" si="0"/>
        <v>K SNT S 044 / 08 Elektrizitätswerk Ludwig Polsterer</v>
      </c>
    </row>
    <row r="143" spans="1:8" s="652" customFormat="1" ht="12.75">
      <c r="A143" s="652">
        <v>44</v>
      </c>
      <c r="B143" s="652" t="s">
        <v>876</v>
      </c>
      <c r="C143" s="656" t="s">
        <v>958</v>
      </c>
      <c r="D143" s="652" t="s">
        <v>959</v>
      </c>
      <c r="H143" s="653" t="str">
        <f t="shared" si="0"/>
        <v>K SNT S 045 / 08 Elektrizitätswerk Mariahof GmbH</v>
      </c>
    </row>
    <row r="144" spans="1:8" s="652" customFormat="1" ht="12.75">
      <c r="A144" s="652">
        <v>45</v>
      </c>
      <c r="B144" s="652" t="s">
        <v>876</v>
      </c>
      <c r="C144" s="656" t="s">
        <v>960</v>
      </c>
      <c r="D144" s="652" t="s">
        <v>961</v>
      </c>
      <c r="H144" s="653" t="str">
        <f t="shared" si="0"/>
        <v>K SNT S 046 / 08 Elektrizitätswerk Mathe Alois</v>
      </c>
    </row>
    <row r="145" spans="1:8" s="652" customFormat="1" ht="12.75">
      <c r="A145" s="652">
        <v>46</v>
      </c>
      <c r="B145" s="652" t="s">
        <v>876</v>
      </c>
      <c r="C145" s="656" t="s">
        <v>962</v>
      </c>
      <c r="D145" s="652" t="s">
        <v>963</v>
      </c>
      <c r="H145" s="653" t="str">
        <f t="shared" si="0"/>
        <v>K SNT S 047 / 08 Elektrizitätswerk Perg GmbH</v>
      </c>
    </row>
    <row r="146" spans="1:8" s="652" customFormat="1" ht="12.75">
      <c r="A146" s="652">
        <v>47</v>
      </c>
      <c r="B146" s="652" t="s">
        <v>876</v>
      </c>
      <c r="C146" s="656" t="s">
        <v>964</v>
      </c>
      <c r="D146" s="652" t="s">
        <v>965</v>
      </c>
      <c r="H146" s="653" t="str">
        <f t="shared" si="0"/>
        <v>K SNT S 048 / 08 Elektrizitätswerk Prantl GmbH &amp; Co KG</v>
      </c>
    </row>
    <row r="147" spans="1:8" s="652" customFormat="1" ht="12.75">
      <c r="A147" s="652">
        <v>48</v>
      </c>
      <c r="B147" s="652" t="s">
        <v>876</v>
      </c>
      <c r="C147" s="656" t="s">
        <v>966</v>
      </c>
      <c r="D147" s="652" t="s">
        <v>967</v>
      </c>
      <c r="H147" s="653" t="str">
        <f t="shared" si="0"/>
        <v>K SNT S 049 / 08 Elektrizitätswerke Reutte Ges.m.b.H.</v>
      </c>
    </row>
    <row r="148" spans="1:8" s="652" customFormat="1" ht="12.75">
      <c r="A148" s="652">
        <v>49</v>
      </c>
      <c r="B148" s="652" t="s">
        <v>876</v>
      </c>
      <c r="C148" s="656" t="s">
        <v>968</v>
      </c>
      <c r="D148" s="652" t="s">
        <v>969</v>
      </c>
      <c r="H148" s="653" t="str">
        <f t="shared" si="0"/>
        <v>K SNT S 050 / 08 Elektrizitätswerk Sölden reg. Gen. m.b.H.</v>
      </c>
    </row>
    <row r="149" spans="1:8" s="652" customFormat="1" ht="12.75">
      <c r="A149" s="652">
        <v>50</v>
      </c>
      <c r="B149" s="652" t="s">
        <v>876</v>
      </c>
      <c r="C149" s="656" t="s">
        <v>970</v>
      </c>
      <c r="D149" s="652" t="s">
        <v>971</v>
      </c>
      <c r="H149" s="653" t="str">
        <f t="shared" si="0"/>
        <v>K SNT S 051 / 08 Elektrizitätswerk Winkler GmbH</v>
      </c>
    </row>
    <row r="150" spans="1:8" s="652" customFormat="1" ht="12.75">
      <c r="A150" s="652">
        <v>51</v>
      </c>
      <c r="B150" s="652" t="s">
        <v>876</v>
      </c>
      <c r="C150" s="656" t="s">
        <v>972</v>
      </c>
      <c r="D150" s="652" t="s">
        <v>973</v>
      </c>
      <c r="H150" s="653" t="str">
        <f t="shared" si="0"/>
        <v>K SNT S 052 / 08 Elektrizitätswerke Eisenhuber GmbH &amp; Co KG</v>
      </c>
    </row>
    <row r="151" spans="1:8" s="652" customFormat="1" ht="12.75">
      <c r="A151" s="652">
        <v>52</v>
      </c>
      <c r="B151" s="652" t="s">
        <v>876</v>
      </c>
      <c r="C151" s="656" t="s">
        <v>974</v>
      </c>
      <c r="D151" s="652" t="s">
        <v>975</v>
      </c>
      <c r="H151" s="653" t="str">
        <f t="shared" si="0"/>
        <v>K SNT S 053 / 08 Elektrizitätswerke Frastanz GmbH</v>
      </c>
    </row>
    <row r="152" spans="1:8" s="652" customFormat="1" ht="12.75">
      <c r="A152" s="652">
        <v>53</v>
      </c>
      <c r="B152" s="652" t="s">
        <v>876</v>
      </c>
      <c r="C152" s="656" t="s">
        <v>976</v>
      </c>
      <c r="D152" s="652" t="s">
        <v>977</v>
      </c>
      <c r="H152" s="653" t="str">
        <f t="shared" si="0"/>
        <v>K SNT S 054 / 08 Elektrizitätswerk Gries am Brenner</v>
      </c>
    </row>
    <row r="153" spans="1:8" s="652" customFormat="1" ht="12.75">
      <c r="A153" s="652">
        <v>54</v>
      </c>
      <c r="B153" s="652" t="s">
        <v>876</v>
      </c>
      <c r="C153" s="656" t="s">
        <v>978</v>
      </c>
      <c r="D153" s="652" t="s">
        <v>979</v>
      </c>
      <c r="H153" s="653" t="str">
        <f t="shared" si="0"/>
        <v>K SNT S 055 / 08 Elektrogenossenschaft Weerberg reg.Gen.m.b.H.</v>
      </c>
    </row>
    <row r="154" spans="1:8" s="652" customFormat="1" ht="12.75">
      <c r="A154" s="652">
        <v>55</v>
      </c>
      <c r="B154" s="652" t="s">
        <v>876</v>
      </c>
      <c r="C154" s="656" t="s">
        <v>980</v>
      </c>
      <c r="D154" s="652" t="s">
        <v>981</v>
      </c>
      <c r="H154" s="653" t="str">
        <f t="shared" si="0"/>
        <v>K SNT S 056 / 08 Elektro-Güssing Ges.m.b.H.</v>
      </c>
    </row>
    <row r="155" spans="1:8" s="652" customFormat="1" ht="12.75">
      <c r="A155" s="652">
        <v>56</v>
      </c>
      <c r="B155" s="652" t="s">
        <v>876</v>
      </c>
      <c r="C155" s="656" t="s">
        <v>982</v>
      </c>
      <c r="D155" s="652" t="s">
        <v>983</v>
      </c>
      <c r="H155" s="653" t="str">
        <f t="shared" si="0"/>
        <v>K SNT S 057 / 08 Elektrowerk Assling reg. Gen.m.b.H.</v>
      </c>
    </row>
    <row r="156" spans="1:8" s="652" customFormat="1" ht="12.75">
      <c r="A156" s="652">
        <v>57</v>
      </c>
      <c r="B156" s="652" t="s">
        <v>876</v>
      </c>
      <c r="C156" s="656" t="s">
        <v>984</v>
      </c>
      <c r="D156" s="652" t="s">
        <v>985</v>
      </c>
      <c r="H156" s="653" t="str">
        <f t="shared" si="0"/>
        <v>K SNT S 058 / 08 Elektrowerk Max Hechenblaikner</v>
      </c>
    </row>
    <row r="157" spans="1:8" s="652" customFormat="1" ht="12.75">
      <c r="A157" s="652">
        <v>58</v>
      </c>
      <c r="B157" s="652" t="s">
        <v>876</v>
      </c>
      <c r="C157" s="656" t="s">
        <v>986</v>
      </c>
      <c r="D157" s="652" t="s">
        <v>987</v>
      </c>
      <c r="H157" s="653" t="str">
        <f t="shared" si="0"/>
        <v>K SNT S 059 / 08 Elektrowerk Schöder Walther Zedlacher KG</v>
      </c>
    </row>
    <row r="158" spans="1:8" s="652" customFormat="1" ht="12.75">
      <c r="A158" s="652">
        <v>59</v>
      </c>
      <c r="B158" s="652" t="s">
        <v>876</v>
      </c>
      <c r="C158" s="656" t="s">
        <v>988</v>
      </c>
      <c r="D158" s="652" t="s">
        <v>989</v>
      </c>
      <c r="H158" s="653" t="str">
        <f t="shared" si="0"/>
        <v>K SNT S 060 / 08 Elektrowerkgenossenschaft Hopfgarten i. D. reg.Gen.m.b.H.</v>
      </c>
    </row>
    <row r="159" spans="1:8" s="652" customFormat="1" ht="12.75">
      <c r="A159" s="652">
        <v>60</v>
      </c>
      <c r="B159" s="652" t="s">
        <v>876</v>
      </c>
      <c r="C159" s="656" t="s">
        <v>990</v>
      </c>
      <c r="D159" s="652" t="s">
        <v>991</v>
      </c>
      <c r="H159" s="653" t="str">
        <f t="shared" si="0"/>
        <v>K SNT S 061 / 08 Energieversorgungsunternehmen der Florian Lugitsch Gruppe GmbH</v>
      </c>
    </row>
    <row r="160" spans="1:8" s="652" customFormat="1" ht="12.75">
      <c r="A160" s="652">
        <v>61</v>
      </c>
      <c r="B160" s="652" t="s">
        <v>876</v>
      </c>
      <c r="C160" s="656" t="s">
        <v>992</v>
      </c>
      <c r="D160" s="652" t="s">
        <v>993</v>
      </c>
      <c r="H160" s="653" t="str">
        <f t="shared" si="0"/>
        <v>K SNT S 062 / 08 evn naturkraft Erzeugungs- und Verteilungs- GmbH</v>
      </c>
    </row>
    <row r="161" spans="1:8" s="652" customFormat="1" ht="12.75">
      <c r="A161" s="652">
        <v>62</v>
      </c>
      <c r="B161" s="652" t="s">
        <v>876</v>
      </c>
      <c r="C161" s="656" t="s">
        <v>994</v>
      </c>
      <c r="D161" s="652" t="s">
        <v>995</v>
      </c>
      <c r="H161" s="653" t="str">
        <f t="shared" si="0"/>
        <v>K SNT S 064 / 08 EVU der Marktgemeinde Eibiswald</v>
      </c>
    </row>
    <row r="162" spans="1:8" s="652" customFormat="1" ht="12.75">
      <c r="A162" s="652">
        <v>63</v>
      </c>
      <c r="B162" s="652" t="s">
        <v>876</v>
      </c>
      <c r="C162" s="656" t="s">
        <v>996</v>
      </c>
      <c r="D162" s="652" t="s">
        <v>997</v>
      </c>
      <c r="H162" s="653" t="str">
        <f t="shared" si="0"/>
        <v>K SNT S 065 / 08 EVU der Marktgemeinde Niklasdorf</v>
      </c>
    </row>
    <row r="163" spans="1:8" s="652" customFormat="1" ht="12.75">
      <c r="A163" s="652">
        <v>64</v>
      </c>
      <c r="B163" s="652" t="s">
        <v>876</v>
      </c>
      <c r="C163" s="656" t="s">
        <v>998</v>
      </c>
      <c r="D163" s="652" t="s">
        <v>999</v>
      </c>
      <c r="H163" s="653" t="str">
        <f t="shared" si="0"/>
        <v>K SNT S 066 / 08 EVU der Stadtgemeinde Mureck</v>
      </c>
    </row>
    <row r="164" spans="1:8" s="652" customFormat="1" ht="12.75">
      <c r="A164" s="652">
        <v>65</v>
      </c>
      <c r="B164" s="652" t="s">
        <v>876</v>
      </c>
      <c r="C164" s="656" t="s">
        <v>1000</v>
      </c>
      <c r="D164" s="652" t="s">
        <v>1001</v>
      </c>
      <c r="H164" s="653" t="str">
        <f t="shared" si="0"/>
        <v>K SNT S 067 / 08 Franz Schmolke, Inh. Der nicht prot. Fa. "EVU Eicher"</v>
      </c>
    </row>
    <row r="165" spans="1:8" s="652" customFormat="1" ht="12.75">
      <c r="A165" s="652">
        <v>66</v>
      </c>
      <c r="B165" s="652" t="s">
        <v>876</v>
      </c>
      <c r="C165" s="656" t="s">
        <v>1002</v>
      </c>
      <c r="D165" s="652" t="s">
        <v>1003</v>
      </c>
      <c r="H165" s="653" t="str">
        <f t="shared" si="0"/>
        <v>K SNT S 068 / 08 EWA Energie- und Wirtschaftsbetriebe der Gemeinde St. Anton am Arlberg GmbH</v>
      </c>
    </row>
    <row r="166" spans="1:8" s="652" customFormat="1" ht="12.75">
      <c r="A166" s="652">
        <v>67</v>
      </c>
      <c r="B166" s="652" t="s">
        <v>876</v>
      </c>
      <c r="C166" s="656" t="s">
        <v>1004</v>
      </c>
      <c r="D166" s="652" t="s">
        <v>1005</v>
      </c>
      <c r="H166" s="653" t="str">
        <f t="shared" si="0"/>
        <v>K SNT S 069 / 08 Mag. Winfried Leitner, Inh. der nicht prot. Fa. " E-Werk Brandstatt"</v>
      </c>
    </row>
    <row r="167" spans="1:8" s="652" customFormat="1" ht="12.75">
      <c r="A167" s="652">
        <v>68</v>
      </c>
      <c r="B167" s="652" t="s">
        <v>876</v>
      </c>
      <c r="C167" s="656" t="s">
        <v>1006</v>
      </c>
      <c r="D167" s="652" t="s">
        <v>1007</v>
      </c>
      <c r="H167" s="653" t="str">
        <f aca="true" t="shared" si="1" ref="H167:H230">CONCATENATE(B167," ",C167," / 08"," ",D167)</f>
        <v>K SNT S 070 / 08 E-Werk Braunstein</v>
      </c>
    </row>
    <row r="168" spans="1:8" s="652" customFormat="1" ht="12.75">
      <c r="A168" s="652">
        <v>69</v>
      </c>
      <c r="B168" s="652" t="s">
        <v>876</v>
      </c>
      <c r="C168" s="656" t="s">
        <v>1008</v>
      </c>
      <c r="D168" s="652" t="s">
        <v>1009</v>
      </c>
      <c r="H168" s="653" t="str">
        <f t="shared" si="1"/>
        <v>K SNT S 071 / 08 E-Werk der Gemeinde Mürzsteg</v>
      </c>
    </row>
    <row r="169" spans="1:8" s="652" customFormat="1" ht="12.75">
      <c r="A169" s="652">
        <v>70</v>
      </c>
      <c r="B169" s="652" t="s">
        <v>876</v>
      </c>
      <c r="C169" s="656" t="s">
        <v>1010</v>
      </c>
      <c r="D169" s="652" t="s">
        <v>1011</v>
      </c>
      <c r="H169" s="653" t="str">
        <f t="shared" si="1"/>
        <v>K SNT S 072 / 08 E-Werk der Marktgemeinde Unzmarkt-Frauenburg</v>
      </c>
    </row>
    <row r="170" spans="1:8" s="652" customFormat="1" ht="12.75">
      <c r="A170" s="652">
        <v>71</v>
      </c>
      <c r="B170" s="652" t="s">
        <v>876</v>
      </c>
      <c r="C170" s="656" t="s">
        <v>1012</v>
      </c>
      <c r="D170" s="652" t="s">
        <v>1013</v>
      </c>
      <c r="H170" s="653" t="str">
        <f t="shared" si="1"/>
        <v>K SNT S 073 / 08 E-Werk Ebner GesmbH</v>
      </c>
    </row>
    <row r="171" spans="1:8" s="652" customFormat="1" ht="12.75">
      <c r="A171" s="652">
        <v>72</v>
      </c>
      <c r="B171" s="652" t="s">
        <v>876</v>
      </c>
      <c r="C171" s="656" t="s">
        <v>1014</v>
      </c>
      <c r="D171" s="652" t="s">
        <v>1015</v>
      </c>
      <c r="H171" s="653" t="str">
        <f t="shared" si="1"/>
        <v>K SNT S 074 / 08 E-Werk Neudau Kottulinsky KG</v>
      </c>
    </row>
    <row r="172" spans="1:8" s="652" customFormat="1" ht="12.75">
      <c r="A172" s="652">
        <v>73</v>
      </c>
      <c r="B172" s="652" t="s">
        <v>876</v>
      </c>
      <c r="C172" s="656" t="s">
        <v>1016</v>
      </c>
      <c r="D172" s="652" t="s">
        <v>1017</v>
      </c>
      <c r="H172" s="653" t="str">
        <f t="shared" si="1"/>
        <v>K SNT S 075 / 08 Ing.Peter Böhm, Inhaber der nicht prot. Fa. "E-Werk Piwetz"</v>
      </c>
    </row>
    <row r="173" spans="1:8" s="652" customFormat="1" ht="12.75">
      <c r="A173" s="652">
        <v>74</v>
      </c>
      <c r="B173" s="652" t="s">
        <v>876</v>
      </c>
      <c r="C173" s="656" t="s">
        <v>1018</v>
      </c>
      <c r="D173" s="652" t="s">
        <v>1019</v>
      </c>
      <c r="H173" s="653" t="str">
        <f t="shared" si="1"/>
        <v>K SNT S 076 / 08 E-Werk Ranklleiten</v>
      </c>
    </row>
    <row r="174" spans="1:8" s="652" customFormat="1" ht="12.75">
      <c r="A174" s="652">
        <v>75</v>
      </c>
      <c r="B174" s="652" t="s">
        <v>876</v>
      </c>
      <c r="C174" s="656" t="s">
        <v>1020</v>
      </c>
      <c r="D174" s="652" t="s">
        <v>1021</v>
      </c>
      <c r="H174" s="653" t="str">
        <f t="shared" si="1"/>
        <v>K SNT S 077 / 08 E-Werk Redlmühle B. Drack</v>
      </c>
    </row>
    <row r="175" spans="1:8" s="652" customFormat="1" ht="12.75">
      <c r="A175" s="652">
        <v>76</v>
      </c>
      <c r="B175" s="652" t="s">
        <v>876</v>
      </c>
      <c r="C175" s="656" t="s">
        <v>1022</v>
      </c>
      <c r="D175" s="652" t="s">
        <v>1023</v>
      </c>
      <c r="H175" s="653" t="str">
        <f t="shared" si="1"/>
        <v>K SNT S 078 / 08 E-Werk Sarmingstein Ing. H. Engelmann &amp; Co KEG</v>
      </c>
    </row>
    <row r="176" spans="1:8" s="652" customFormat="1" ht="12.75">
      <c r="A176" s="652">
        <v>77</v>
      </c>
      <c r="B176" s="652" t="s">
        <v>876</v>
      </c>
      <c r="C176" s="656" t="s">
        <v>1024</v>
      </c>
      <c r="D176" s="652" t="s">
        <v>1025</v>
      </c>
      <c r="H176" s="653" t="str">
        <f t="shared" si="1"/>
        <v>K SNT S 079 / 08 E-Werk Schwaighofer GmbH</v>
      </c>
    </row>
    <row r="177" spans="1:8" s="652" customFormat="1" ht="12.75">
      <c r="A177" s="652">
        <v>78</v>
      </c>
      <c r="B177" s="652" t="s">
        <v>876</v>
      </c>
      <c r="C177" s="656" t="s">
        <v>1026</v>
      </c>
      <c r="D177" s="652" t="s">
        <v>1027</v>
      </c>
      <c r="H177" s="653" t="str">
        <f t="shared" si="1"/>
        <v>K SNT S 080 / 08 E-Werk Sigl GmbH</v>
      </c>
    </row>
    <row r="178" spans="1:8" s="652" customFormat="1" ht="12.75">
      <c r="A178" s="652">
        <v>79</v>
      </c>
      <c r="B178" s="652" t="s">
        <v>876</v>
      </c>
      <c r="C178" s="656" t="s">
        <v>1028</v>
      </c>
      <c r="D178" s="652" t="s">
        <v>1029</v>
      </c>
      <c r="H178" s="653" t="str">
        <f t="shared" si="1"/>
        <v>K SNT S 081 / 08 E-Werk Stadler GmbH</v>
      </c>
    </row>
    <row r="179" spans="1:8" s="652" customFormat="1" ht="12.75">
      <c r="A179" s="652">
        <v>80</v>
      </c>
      <c r="B179" s="652" t="s">
        <v>876</v>
      </c>
      <c r="C179" s="656" t="s">
        <v>1030</v>
      </c>
      <c r="D179" s="652" t="s">
        <v>1031</v>
      </c>
      <c r="H179" s="653" t="str">
        <f t="shared" si="1"/>
        <v>K SNT S 082 / 08 E-Werk Stubenberg reg.Gen.m.b.H.</v>
      </c>
    </row>
    <row r="180" spans="1:8" s="652" customFormat="1" ht="12.75">
      <c r="A180" s="652">
        <v>81</v>
      </c>
      <c r="B180" s="652" t="s">
        <v>876</v>
      </c>
      <c r="C180" s="656" t="s">
        <v>1032</v>
      </c>
      <c r="D180" s="652" t="s">
        <v>1033</v>
      </c>
      <c r="H180" s="653" t="str">
        <f t="shared" si="1"/>
        <v>K SNT S 083 / 08 E-Werk Wüster KG</v>
      </c>
    </row>
    <row r="181" spans="1:8" s="652" customFormat="1" ht="12.75">
      <c r="A181" s="652">
        <v>82</v>
      </c>
      <c r="B181" s="652" t="s">
        <v>876</v>
      </c>
      <c r="C181" s="656" t="s">
        <v>1034</v>
      </c>
      <c r="D181" s="652" t="s">
        <v>1035</v>
      </c>
      <c r="H181" s="653" t="str">
        <f t="shared" si="1"/>
        <v>K SNT S 084 / 08 E-Werksgemeinschaft Dietrichschlag</v>
      </c>
    </row>
    <row r="182" spans="1:8" s="652" customFormat="1" ht="12.75">
      <c r="A182" s="652">
        <v>83</v>
      </c>
      <c r="B182" s="652" t="s">
        <v>876</v>
      </c>
      <c r="C182" s="656" t="s">
        <v>1036</v>
      </c>
      <c r="D182" s="652" t="s">
        <v>1037</v>
      </c>
      <c r="H182" s="653" t="str">
        <f t="shared" si="1"/>
        <v>K SNT S 085 / 08 Feistritzthaler Elektrizitätswerk reg.Gen.m.b.H.</v>
      </c>
    </row>
    <row r="183" spans="1:8" s="652" customFormat="1" ht="12.75">
      <c r="A183" s="652">
        <v>84</v>
      </c>
      <c r="B183" s="652" t="s">
        <v>876</v>
      </c>
      <c r="C183" s="656" t="s">
        <v>1038</v>
      </c>
      <c r="D183" s="652" t="s">
        <v>1039</v>
      </c>
      <c r="H183" s="653" t="str">
        <f t="shared" si="1"/>
        <v>K SNT S 086 / 08 Gemeindewerke Kematen Elektrizitätswerk</v>
      </c>
    </row>
    <row r="184" spans="1:8" s="652" customFormat="1" ht="12.75">
      <c r="A184" s="652">
        <v>85</v>
      </c>
      <c r="B184" s="652" t="s">
        <v>876</v>
      </c>
      <c r="C184" s="656" t="s">
        <v>1040</v>
      </c>
      <c r="D184" s="652" t="s">
        <v>1041</v>
      </c>
      <c r="H184" s="653" t="str">
        <f t="shared" si="1"/>
        <v>K SNT S 088 / 08 Gertraud Schafler GmbH</v>
      </c>
    </row>
    <row r="185" spans="1:8" s="652" customFormat="1" ht="12.75">
      <c r="A185" s="652">
        <v>86</v>
      </c>
      <c r="B185" s="652" t="s">
        <v>876</v>
      </c>
      <c r="C185" s="656" t="s">
        <v>1042</v>
      </c>
      <c r="D185" s="652" t="s">
        <v>1043</v>
      </c>
      <c r="H185" s="653" t="str">
        <f t="shared" si="1"/>
        <v>K SNT S 089 / 08 Getzner, Mutter &amp; Cie. Ges.m.b.H. &amp; Co.</v>
      </c>
    </row>
    <row r="186" spans="1:8" s="652" customFormat="1" ht="12.75">
      <c r="A186" s="652">
        <v>87</v>
      </c>
      <c r="B186" s="652" t="s">
        <v>876</v>
      </c>
      <c r="C186" s="656" t="s">
        <v>1044</v>
      </c>
      <c r="D186" s="652" t="s">
        <v>1045</v>
      </c>
      <c r="H186" s="653" t="str">
        <f t="shared" si="1"/>
        <v>K SNT S 090 / 08 H &amp; C Polsterer Ges.n.b.R</v>
      </c>
    </row>
    <row r="187" spans="1:8" s="652" customFormat="1" ht="12.75">
      <c r="A187" s="652">
        <v>88</v>
      </c>
      <c r="B187" s="652" t="s">
        <v>876</v>
      </c>
      <c r="C187" s="656" t="s">
        <v>1046</v>
      </c>
      <c r="D187" s="652" t="s">
        <v>1047</v>
      </c>
      <c r="H187" s="653" t="str">
        <f t="shared" si="1"/>
        <v>K SNT S 091 / 08 Helmut und Kurt Kneidinger Ges.m.b.H.</v>
      </c>
    </row>
    <row r="188" spans="1:8" s="652" customFormat="1" ht="12.75">
      <c r="A188" s="652">
        <v>89</v>
      </c>
      <c r="B188" s="652" t="s">
        <v>876</v>
      </c>
      <c r="C188" s="656" t="s">
        <v>1048</v>
      </c>
      <c r="D188" s="652" t="s">
        <v>1049</v>
      </c>
      <c r="H188" s="653" t="str">
        <f t="shared" si="1"/>
        <v>K SNT S 093 / 08 Elektrizitätswerk Johann Dandler Ges.m.b.H. &amp; Co KG</v>
      </c>
    </row>
    <row r="189" spans="1:8" s="652" customFormat="1" ht="12.75">
      <c r="A189" s="652">
        <v>90</v>
      </c>
      <c r="B189" s="652" t="s">
        <v>876</v>
      </c>
      <c r="C189" s="656" t="s">
        <v>1050</v>
      </c>
      <c r="D189" s="652" t="s">
        <v>1051</v>
      </c>
      <c r="H189" s="653" t="str">
        <f t="shared" si="1"/>
        <v>K SNT S 094 / 08 K.u.F. Drack Gesellschaft m.b.H. &amp; Co. KG</v>
      </c>
    </row>
    <row r="190" spans="1:8" s="652" customFormat="1" ht="12.75">
      <c r="A190" s="652">
        <v>91</v>
      </c>
      <c r="B190" s="652" t="s">
        <v>876</v>
      </c>
      <c r="C190" s="656" t="s">
        <v>1052</v>
      </c>
      <c r="D190" s="652" t="s">
        <v>1053</v>
      </c>
      <c r="H190" s="653" t="str">
        <f t="shared" si="1"/>
        <v>K SNT S 095 / 08 Karl Mitheis GmbH</v>
      </c>
    </row>
    <row r="191" spans="1:8" s="652" customFormat="1" ht="12.75">
      <c r="A191" s="652">
        <v>92</v>
      </c>
      <c r="B191" s="652" t="s">
        <v>876</v>
      </c>
      <c r="C191" s="656" t="s">
        <v>1054</v>
      </c>
      <c r="D191" s="652" t="s">
        <v>1055</v>
      </c>
      <c r="H191" s="653" t="str">
        <f t="shared" si="1"/>
        <v>K SNT S 096 / 08 Karlstrom - Ing. Josef Karl</v>
      </c>
    </row>
    <row r="192" spans="1:8" s="652" customFormat="1" ht="12.75">
      <c r="A192" s="652">
        <v>93</v>
      </c>
      <c r="B192" s="652" t="s">
        <v>876</v>
      </c>
      <c r="C192" s="656" t="s">
        <v>1056</v>
      </c>
      <c r="D192" s="652" t="s">
        <v>1057</v>
      </c>
      <c r="H192" s="653" t="str">
        <f t="shared" si="1"/>
        <v>K SNT S 097 / 08 Klausbauer Holzindustrie Ges.m.b.H. &amp; Co. KG</v>
      </c>
    </row>
    <row r="193" spans="1:8" s="652" customFormat="1" ht="12.75">
      <c r="A193" s="652">
        <v>94</v>
      </c>
      <c r="B193" s="652" t="s">
        <v>876</v>
      </c>
      <c r="C193" s="656" t="s">
        <v>1058</v>
      </c>
      <c r="D193" s="652" t="s">
        <v>1059</v>
      </c>
      <c r="H193" s="653" t="str">
        <f t="shared" si="1"/>
        <v>K SNT S 098 / 08 Kommunalbetriebe Hopfgarten Ges.m.b.H.</v>
      </c>
    </row>
    <row r="194" spans="1:8" s="652" customFormat="1" ht="12.75">
      <c r="A194" s="652">
        <v>95</v>
      </c>
      <c r="B194" s="652" t="s">
        <v>876</v>
      </c>
      <c r="C194" s="656" t="s">
        <v>1060</v>
      </c>
      <c r="D194" s="652" t="s">
        <v>1061</v>
      </c>
      <c r="H194" s="653" t="str">
        <f t="shared" si="1"/>
        <v>K SNT S 099 / 08 Kommunalbetriebe Rinn GmbH</v>
      </c>
    </row>
    <row r="195" spans="1:8" s="652" customFormat="1" ht="12.75">
      <c r="A195" s="652">
        <v>96</v>
      </c>
      <c r="B195" s="652" t="s">
        <v>876</v>
      </c>
      <c r="C195" s="656" t="s">
        <v>1062</v>
      </c>
      <c r="D195" s="652" t="s">
        <v>1063</v>
      </c>
      <c r="H195" s="653" t="str">
        <f t="shared" si="1"/>
        <v>K SNT S 100 / 08 Kraftwerk Glatzing-Rüstorf reg.Gen.m.b.H.</v>
      </c>
    </row>
    <row r="196" spans="1:8" s="652" customFormat="1" ht="12.75">
      <c r="A196" s="652">
        <v>97</v>
      </c>
      <c r="B196" s="652" t="s">
        <v>876</v>
      </c>
      <c r="C196" s="656" t="s">
        <v>1064</v>
      </c>
      <c r="D196" s="652" t="s">
        <v>1065</v>
      </c>
      <c r="H196" s="653" t="str">
        <f t="shared" si="1"/>
        <v>K SNT S 101 / 08 Kraftwerk Haim KG</v>
      </c>
    </row>
    <row r="197" spans="1:8" s="652" customFormat="1" ht="12.75">
      <c r="A197" s="652">
        <v>98</v>
      </c>
      <c r="B197" s="652" t="s">
        <v>876</v>
      </c>
      <c r="C197" s="656" t="s">
        <v>1066</v>
      </c>
      <c r="D197" s="652" t="s">
        <v>1067</v>
      </c>
      <c r="H197" s="653" t="str">
        <f t="shared" si="1"/>
        <v>K SNT S 103 / 08 Kupelwiesersche Forstverwaltung</v>
      </c>
    </row>
    <row r="198" spans="1:8" s="652" customFormat="1" ht="12.75">
      <c r="A198" s="652">
        <v>99</v>
      </c>
      <c r="B198" s="652" t="s">
        <v>876</v>
      </c>
      <c r="C198" s="656" t="s">
        <v>1068</v>
      </c>
      <c r="D198" s="652" t="s">
        <v>1069</v>
      </c>
      <c r="H198" s="653" t="str">
        <f t="shared" si="1"/>
        <v>K SNT S 104 / 08 Licht- und Kraftstromvertrieb der Gemeinde Opponitz</v>
      </c>
    </row>
    <row r="199" spans="1:8" s="652" customFormat="1" ht="12.75">
      <c r="A199" s="652">
        <v>100</v>
      </c>
      <c r="B199" s="652" t="s">
        <v>876</v>
      </c>
      <c r="C199" s="656" t="s">
        <v>1070</v>
      </c>
      <c r="D199" s="652" t="s">
        <v>1071</v>
      </c>
      <c r="H199" s="653" t="str">
        <f t="shared" si="1"/>
        <v>K SNT S 105 / 08 Licht- und Kraftvertrieb der Gemeinde Hollenstein an der Ybbs</v>
      </c>
    </row>
    <row r="200" spans="1:8" s="652" customFormat="1" ht="12.75">
      <c r="A200" s="652">
        <v>101</v>
      </c>
      <c r="B200" s="652" t="s">
        <v>876</v>
      </c>
      <c r="C200" s="656" t="s">
        <v>1072</v>
      </c>
      <c r="D200" s="652" t="s">
        <v>1073</v>
      </c>
      <c r="H200" s="653" t="str">
        <f t="shared" si="1"/>
        <v>K SNT S 106 / 08 Licht- u. Kraftstromvertrieb d. Marktgemeinde Göstling an der Ybbs</v>
      </c>
    </row>
    <row r="201" spans="1:8" s="652" customFormat="1" ht="12.75">
      <c r="A201" s="652">
        <v>102</v>
      </c>
      <c r="B201" s="652" t="s">
        <v>876</v>
      </c>
      <c r="C201" s="656" t="s">
        <v>1074</v>
      </c>
      <c r="D201" s="652" t="s">
        <v>1075</v>
      </c>
      <c r="H201" s="653" t="str">
        <f t="shared" si="1"/>
        <v>K SNT S 107 / 08 Mag. Engelbert Tassotti EW und EVU</v>
      </c>
    </row>
    <row r="202" spans="1:8" s="652" customFormat="1" ht="12.75">
      <c r="A202" s="652">
        <v>103</v>
      </c>
      <c r="B202" s="652" t="s">
        <v>876</v>
      </c>
      <c r="C202" s="656" t="s">
        <v>1076</v>
      </c>
      <c r="D202" s="652" t="s">
        <v>1077</v>
      </c>
      <c r="H202" s="653" t="str">
        <f t="shared" si="1"/>
        <v>K SNT S 108 / 08 Marktgemeinde Neumarkt Versorgungsbetriebsges.m.b.H.</v>
      </c>
    </row>
    <row r="203" spans="1:8" s="652" customFormat="1" ht="12.75">
      <c r="A203" s="652">
        <v>104</v>
      </c>
      <c r="B203" s="652" t="s">
        <v>876</v>
      </c>
      <c r="C203" s="656" t="s">
        <v>1078</v>
      </c>
      <c r="D203" s="652" t="s">
        <v>1079</v>
      </c>
      <c r="H203" s="653" t="str">
        <f t="shared" si="1"/>
        <v>K SNT S 109 / 08 Montafonerbahn AG</v>
      </c>
    </row>
    <row r="204" spans="1:8" s="652" customFormat="1" ht="12.75">
      <c r="A204" s="652">
        <v>105</v>
      </c>
      <c r="B204" s="652" t="s">
        <v>876</v>
      </c>
      <c r="C204" s="656" t="s">
        <v>1080</v>
      </c>
      <c r="D204" s="652" t="s">
        <v>1081</v>
      </c>
      <c r="H204" s="653" t="str">
        <f t="shared" si="1"/>
        <v>K SNT S 110 / 08 Murauer Stadtwerke GmbH</v>
      </c>
    </row>
    <row r="205" spans="1:8" s="652" customFormat="1" ht="12.75">
      <c r="A205" s="652">
        <v>106</v>
      </c>
      <c r="B205" s="652" t="s">
        <v>876</v>
      </c>
      <c r="C205" s="656" t="s">
        <v>1082</v>
      </c>
      <c r="D205" s="652" t="s">
        <v>1083</v>
      </c>
      <c r="H205" s="653" t="str">
        <f t="shared" si="1"/>
        <v>K SNT S 111 / 08 Lichtgenossenschaft Neukirchen reg. Gen. m. b. H.</v>
      </c>
    </row>
    <row r="206" spans="1:8" s="652" customFormat="1" ht="12.75">
      <c r="A206" s="652">
        <v>107</v>
      </c>
      <c r="B206" s="652" t="s">
        <v>876</v>
      </c>
      <c r="C206" s="656" t="s">
        <v>1084</v>
      </c>
      <c r="D206" s="652" t="s">
        <v>1085</v>
      </c>
      <c r="H206" s="653" t="str">
        <f t="shared" si="1"/>
        <v>K SNT S 112 / 08 P.K. Energieversorgungs-GmbH</v>
      </c>
    </row>
    <row r="207" spans="1:8" s="652" customFormat="1" ht="12.75">
      <c r="A207" s="652">
        <v>108</v>
      </c>
      <c r="B207" s="652" t="s">
        <v>876</v>
      </c>
      <c r="C207" s="656">
        <v>113</v>
      </c>
      <c r="D207" s="652" t="s">
        <v>1086</v>
      </c>
      <c r="H207" s="653" t="str">
        <f t="shared" si="1"/>
        <v>K SNT S 113 / 08 Pengg Johann Holding Ges.m.b.H</v>
      </c>
    </row>
    <row r="208" spans="1:8" s="652" customFormat="1" ht="12.75">
      <c r="A208" s="652">
        <v>109</v>
      </c>
      <c r="B208" s="652" t="s">
        <v>876</v>
      </c>
      <c r="C208" s="656" t="s">
        <v>1087</v>
      </c>
      <c r="D208" s="652" t="s">
        <v>1088</v>
      </c>
      <c r="H208" s="653" t="str">
        <f t="shared" si="1"/>
        <v>K SNT S 114 / 08 Pölsler Friedrich Säge- und Elektrizitätswerk</v>
      </c>
    </row>
    <row r="209" spans="1:8" s="652" customFormat="1" ht="12.75">
      <c r="A209" s="652">
        <v>110</v>
      </c>
      <c r="B209" s="652" t="s">
        <v>876</v>
      </c>
      <c r="C209" s="656" t="s">
        <v>1089</v>
      </c>
      <c r="D209" s="652" t="s">
        <v>1090</v>
      </c>
      <c r="H209" s="653" t="str">
        <f t="shared" si="1"/>
        <v>K SNT S 115 / 08 Revertera'sches Elektrizitätswerk</v>
      </c>
    </row>
    <row r="210" spans="1:8" s="652" customFormat="1" ht="12.75">
      <c r="A210" s="652">
        <v>111</v>
      </c>
      <c r="B210" s="652" t="s">
        <v>876</v>
      </c>
      <c r="C210" s="656" t="s">
        <v>1091</v>
      </c>
      <c r="D210" s="652" t="s">
        <v>1092</v>
      </c>
      <c r="H210" s="653" t="str">
        <f t="shared" si="1"/>
        <v>K SNT S 116 / 08 Schwarz, Wagendorffer &amp; Co. Elektrizitätswerk GmbH</v>
      </c>
    </row>
    <row r="211" spans="1:8" s="652" customFormat="1" ht="12.75">
      <c r="A211" s="652">
        <v>112</v>
      </c>
      <c r="B211" s="652" t="s">
        <v>876</v>
      </c>
      <c r="C211" s="656" t="s">
        <v>1093</v>
      </c>
      <c r="D211" s="652" t="s">
        <v>1094</v>
      </c>
      <c r="H211" s="653" t="str">
        <f t="shared" si="1"/>
        <v>K SNT S 117 / 08 Stadtbetriebe Mariazell Ges.m.b.H.</v>
      </c>
    </row>
    <row r="212" spans="1:8" s="652" customFormat="1" ht="12.75">
      <c r="A212" s="652">
        <v>113</v>
      </c>
      <c r="B212" s="652" t="s">
        <v>876</v>
      </c>
      <c r="C212" s="656" t="s">
        <v>1095</v>
      </c>
      <c r="D212" s="652" t="s">
        <v>1096</v>
      </c>
      <c r="H212" s="653" t="str">
        <f t="shared" si="1"/>
        <v>K SNT S 118 / 08 Städtische Betriebe Rottenmann GmbH</v>
      </c>
    </row>
    <row r="213" spans="1:8" s="652" customFormat="1" ht="12.75">
      <c r="A213" s="652">
        <v>114</v>
      </c>
      <c r="B213" s="652" t="s">
        <v>876</v>
      </c>
      <c r="C213" s="656" t="s">
        <v>1097</v>
      </c>
      <c r="D213" s="652" t="s">
        <v>1098</v>
      </c>
      <c r="H213" s="653" t="str">
        <f t="shared" si="1"/>
        <v>K SNT S 119 / 08 Stadtwerke Amstetten</v>
      </c>
    </row>
    <row r="214" spans="1:8" s="652" customFormat="1" ht="12.75">
      <c r="A214" s="652">
        <v>115</v>
      </c>
      <c r="B214" s="652" t="s">
        <v>876</v>
      </c>
      <c r="C214" s="656" t="s">
        <v>1099</v>
      </c>
      <c r="D214" s="652" t="s">
        <v>1100</v>
      </c>
      <c r="H214" s="653" t="str">
        <f t="shared" si="1"/>
        <v>K SNT S 120 / 08 Elektrizitätswerke Bad Radkersburg GmbH</v>
      </c>
    </row>
    <row r="215" spans="1:8" s="652" customFormat="1" ht="12.75">
      <c r="A215" s="652">
        <v>116</v>
      </c>
      <c r="B215" s="652" t="s">
        <v>876</v>
      </c>
      <c r="C215" s="656" t="s">
        <v>1101</v>
      </c>
      <c r="D215" s="652" t="s">
        <v>1102</v>
      </c>
      <c r="H215" s="653" t="str">
        <f t="shared" si="1"/>
        <v>K SNT S 121 / 08 Stadtwerke Feldkirch</v>
      </c>
    </row>
    <row r="216" spans="1:8" s="652" customFormat="1" ht="12.75">
      <c r="A216" s="652">
        <v>117</v>
      </c>
      <c r="B216" s="652" t="s">
        <v>876</v>
      </c>
      <c r="C216" s="656" t="s">
        <v>1103</v>
      </c>
      <c r="D216" s="652" t="s">
        <v>1104</v>
      </c>
      <c r="H216" s="653" t="str">
        <f t="shared" si="1"/>
        <v>K SNT S 122 / 08 Stadtwerke Fürstenfeld GmbH</v>
      </c>
    </row>
    <row r="217" spans="1:8" s="652" customFormat="1" ht="12.75">
      <c r="A217" s="652">
        <v>118</v>
      </c>
      <c r="B217" s="652" t="s">
        <v>876</v>
      </c>
      <c r="C217" s="656" t="s">
        <v>1105</v>
      </c>
      <c r="D217" s="652" t="s">
        <v>1106</v>
      </c>
      <c r="H217" s="653" t="str">
        <f t="shared" si="1"/>
        <v>K SNT S 123 / 08 Stadtwerke Hall in Tirol Ges.m.b.H.</v>
      </c>
    </row>
    <row r="218" spans="1:8" s="652" customFormat="1" ht="12.75">
      <c r="A218" s="652">
        <v>119</v>
      </c>
      <c r="B218" s="652" t="s">
        <v>876</v>
      </c>
      <c r="C218" s="656" t="s">
        <v>1107</v>
      </c>
      <c r="D218" s="652" t="s">
        <v>1108</v>
      </c>
      <c r="H218" s="653" t="str">
        <f t="shared" si="1"/>
        <v>K SNT S 124 / 08 Stadtwerke Hartberg Energieversorgungs-Ges.m.b.H.</v>
      </c>
    </row>
    <row r="219" spans="1:8" s="652" customFormat="1" ht="12.75">
      <c r="A219" s="652">
        <v>120</v>
      </c>
      <c r="B219" s="652" t="s">
        <v>876</v>
      </c>
      <c r="C219" s="656" t="s">
        <v>1109</v>
      </c>
      <c r="D219" s="652" t="s">
        <v>1110</v>
      </c>
      <c r="H219" s="653" t="str">
        <f t="shared" si="1"/>
        <v>K SNT S 125 / 08 Stadtwerke Imst</v>
      </c>
    </row>
    <row r="220" spans="1:8" s="652" customFormat="1" ht="12.75">
      <c r="A220" s="652">
        <v>121</v>
      </c>
      <c r="B220" s="652" t="s">
        <v>876</v>
      </c>
      <c r="C220" s="656" t="s">
        <v>1111</v>
      </c>
      <c r="D220" s="652" t="s">
        <v>1112</v>
      </c>
      <c r="H220" s="653" t="str">
        <f t="shared" si="1"/>
        <v>K SNT S 126 / 08 Stadtwerke Kitzbühel</v>
      </c>
    </row>
    <row r="221" spans="1:8" s="652" customFormat="1" ht="12.75">
      <c r="A221" s="652">
        <v>122</v>
      </c>
      <c r="B221" s="652" t="s">
        <v>876</v>
      </c>
      <c r="C221" s="656" t="s">
        <v>1113</v>
      </c>
      <c r="D221" s="652" t="s">
        <v>1114</v>
      </c>
      <c r="H221" s="653" t="str">
        <f t="shared" si="1"/>
        <v>K SNT S 127 / 08 Stadtwerke Kufstein Gesellschaft m.b.H</v>
      </c>
    </row>
    <row r="222" spans="1:8" s="652" customFormat="1" ht="12.75">
      <c r="A222" s="652">
        <v>123</v>
      </c>
      <c r="B222" s="652" t="s">
        <v>876</v>
      </c>
      <c r="C222" s="656" t="s">
        <v>1115</v>
      </c>
      <c r="D222" s="652" t="s">
        <v>1116</v>
      </c>
      <c r="H222" s="653" t="str">
        <f t="shared" si="1"/>
        <v>K SNT S 128 / 08 Stadtwerke Leoben-Stromversorgung</v>
      </c>
    </row>
    <row r="223" spans="1:8" s="652" customFormat="1" ht="12.75">
      <c r="A223" s="652">
        <v>124</v>
      </c>
      <c r="B223" s="652" t="s">
        <v>876</v>
      </c>
      <c r="C223" s="656" t="s">
        <v>1117</v>
      </c>
      <c r="D223" s="652" t="s">
        <v>1118</v>
      </c>
      <c r="H223" s="653" t="str">
        <f t="shared" si="1"/>
        <v>K SNT S 129 / 08 Stadtwerke Schwaz GmbH</v>
      </c>
    </row>
    <row r="224" spans="1:8" s="652" customFormat="1" ht="12.75">
      <c r="A224" s="652">
        <v>125</v>
      </c>
      <c r="B224" s="652" t="s">
        <v>876</v>
      </c>
      <c r="C224" s="656" t="s">
        <v>1119</v>
      </c>
      <c r="D224" s="652" t="s">
        <v>1120</v>
      </c>
      <c r="H224" s="653" t="str">
        <f t="shared" si="1"/>
        <v>K SNT S 130 / 08 Stadtwerke Trofaiach Ges.m.b.H.</v>
      </c>
    </row>
    <row r="225" spans="1:8" s="652" customFormat="1" ht="12.75">
      <c r="A225" s="652">
        <v>126</v>
      </c>
      <c r="B225" s="652" t="s">
        <v>876</v>
      </c>
      <c r="C225" s="656">
        <v>131</v>
      </c>
      <c r="D225" s="652" t="s">
        <v>1121</v>
      </c>
      <c r="H225" s="653" t="str">
        <f t="shared" si="1"/>
        <v>K SNT S 131 / 08 Stadtwerke Voitsberg</v>
      </c>
    </row>
    <row r="226" spans="1:8" s="652" customFormat="1" ht="12.75">
      <c r="A226" s="652">
        <v>127</v>
      </c>
      <c r="B226" s="652" t="s">
        <v>876</v>
      </c>
      <c r="C226" s="656" t="s">
        <v>1122</v>
      </c>
      <c r="D226" s="652" t="s">
        <v>1123</v>
      </c>
      <c r="H226" s="653" t="str">
        <f t="shared" si="1"/>
        <v>K SNT S 132 / 08 Stadtwerke Wörgl Ges.m.b.H.</v>
      </c>
    </row>
    <row r="227" spans="1:8" s="652" customFormat="1" ht="12.75">
      <c r="A227" s="652">
        <v>128</v>
      </c>
      <c r="B227" s="652" t="s">
        <v>876</v>
      </c>
      <c r="C227" s="656" t="s">
        <v>1124</v>
      </c>
      <c r="D227" s="652" t="s">
        <v>1125</v>
      </c>
      <c r="H227" s="653" t="str">
        <f t="shared" si="1"/>
        <v>K SNT S 133 / 08 The Langau Trust, p.A. Forstverwaltung Langau</v>
      </c>
    </row>
    <row r="228" spans="1:8" s="652" customFormat="1" ht="12.75">
      <c r="A228" s="652">
        <v>129</v>
      </c>
      <c r="B228" s="652" t="s">
        <v>876</v>
      </c>
      <c r="C228" s="656" t="s">
        <v>1126</v>
      </c>
      <c r="D228" s="652" t="s">
        <v>1127</v>
      </c>
      <c r="H228" s="653" t="str">
        <f t="shared" si="1"/>
        <v>K SNT S 135 / 08 Überland Strom GmbH</v>
      </c>
    </row>
    <row r="229" spans="1:8" s="652" customFormat="1" ht="12.75">
      <c r="A229" s="652">
        <v>130</v>
      </c>
      <c r="B229" s="652" t="s">
        <v>876</v>
      </c>
      <c r="C229" s="656" t="s">
        <v>1128</v>
      </c>
      <c r="D229" s="652" t="s">
        <v>1129</v>
      </c>
      <c r="H229" s="653" t="str">
        <f t="shared" si="1"/>
        <v>K SNT S 138 / 08 AAE Wasserkraft Gesellschaft m.b.H.</v>
      </c>
    </row>
    <row r="230" spans="1:8" s="652" customFormat="1" ht="12.75">
      <c r="A230" s="652">
        <v>131</v>
      </c>
      <c r="B230" s="652" t="s">
        <v>876</v>
      </c>
      <c r="C230" s="656" t="s">
        <v>1130</v>
      </c>
      <c r="D230" s="652" t="s">
        <v>1131</v>
      </c>
      <c r="H230" s="653" t="str">
        <f t="shared" si="1"/>
        <v>K SNT S 139 / 08 Elektrizitätswerk Karl-Heinz Reinisch</v>
      </c>
    </row>
    <row r="231" spans="1:8" s="652" customFormat="1" ht="12.75">
      <c r="A231" s="652">
        <v>132</v>
      </c>
      <c r="B231" s="652" t="s">
        <v>876</v>
      </c>
      <c r="C231" s="656" t="s">
        <v>1132</v>
      </c>
      <c r="D231" s="652" t="s">
        <v>1133</v>
      </c>
      <c r="H231" s="653" t="str">
        <f>CONCATENATE(B231," ",C231," / 08"," ",D231)</f>
        <v>K SNT S 140 / 08 Plövner Schmiede Betriebsgesellschaft m.b.H.</v>
      </c>
    </row>
  </sheetData>
  <sheetProtection password="A442" sheet="1" objects="1" scenarios="1"/>
  <mergeCells count="5">
    <mergeCell ref="B15:B16"/>
    <mergeCell ref="B32:B34"/>
    <mergeCell ref="C32:C34"/>
    <mergeCell ref="A7:D7"/>
    <mergeCell ref="A8:D8"/>
  </mergeCells>
  <dataValidations count="1">
    <dataValidation type="whole" operator="greaterThanOrEqual" allowBlank="1" showInputMessage="1" showErrorMessage="1" errorTitle="Fehlermeldung" error="In diesem Feld ist das Datum des Bilanzstichtages in Ihrem Unternehmen einzugeben!" sqref="C23">
      <formula1>0</formula1>
    </dataValidation>
  </dataValidations>
  <printOptions/>
  <pageMargins left="0.75" right="0.27" top="1" bottom="1" header="0.4921259845" footer="0.4921259845"/>
  <pageSetup fitToHeight="1" fitToWidth="1" horizontalDpi="600" verticalDpi="600" orientation="portrait" paperSize="9" scale="95" r:id="rId3"/>
  <headerFooter alignWithMargins="0">
    <oddHeader>&amp;R&amp;A</oddHeader>
    <oddFooter>&amp;C&amp;F&amp;RSeite &amp;P/&amp;N</oddFooter>
  </headerFooter>
  <ignoredErrors>
    <ignoredError sqref="C101:C231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484"/>
  <sheetViews>
    <sheetView showGridLines="0" view="pageBreakPreview" zoomScale="75" zoomScaleSheetLayoutView="75" workbookViewId="0" topLeftCell="A1">
      <selection activeCell="A1" sqref="A1:A2"/>
    </sheetView>
  </sheetViews>
  <sheetFormatPr defaultColWidth="11.421875" defaultRowHeight="12.75"/>
  <cols>
    <col min="1" max="1" width="8.57421875" style="27" bestFit="1" customWidth="1"/>
    <col min="2" max="2" width="5.421875" style="3" customWidth="1"/>
    <col min="3" max="3" width="35.8515625" style="3" customWidth="1"/>
    <col min="4" max="4" width="2.8515625" style="3" customWidth="1"/>
    <col min="5" max="5" width="19.00390625" style="3" customWidth="1"/>
    <col min="6" max="6" width="2.8515625" style="3" customWidth="1"/>
    <col min="7" max="7" width="3.28125" style="3" customWidth="1"/>
    <col min="8" max="8" width="16.421875" style="3" customWidth="1"/>
    <col min="9" max="9" width="2.8515625" style="3" customWidth="1"/>
    <col min="10" max="10" width="1.421875" style="3" customWidth="1"/>
    <col min="11" max="11" width="16.421875" style="3" customWidth="1"/>
    <col min="12" max="12" width="2.8515625" style="3" customWidth="1"/>
    <col min="13" max="13" width="1.421875" style="3" customWidth="1"/>
    <col min="14" max="14" width="16.421875" style="3" customWidth="1"/>
    <col min="15" max="15" width="2.8515625" style="3" customWidth="1"/>
    <col min="16" max="16" width="1.421875" style="3" customWidth="1"/>
    <col min="17" max="17" width="16.421875" style="3" customWidth="1"/>
    <col min="18" max="18" width="2.8515625" style="3" customWidth="1"/>
    <col min="19" max="19" width="11.421875" style="3" customWidth="1"/>
    <col min="20" max="20" width="0" style="3" hidden="1" customWidth="1"/>
    <col min="21" max="16384" width="11.421875" style="3" customWidth="1"/>
  </cols>
  <sheetData>
    <row r="1" spans="1:18" ht="18" customHeight="1">
      <c r="A1" s="521" t="s">
        <v>105</v>
      </c>
      <c r="B1" s="534" t="s">
        <v>115</v>
      </c>
      <c r="C1" s="535"/>
      <c r="D1" s="535"/>
      <c r="E1" s="535"/>
      <c r="F1" s="538" t="s">
        <v>729</v>
      </c>
      <c r="G1" s="535"/>
      <c r="H1" s="535"/>
      <c r="I1" s="535"/>
      <c r="J1" s="535"/>
      <c r="K1" s="539" t="str">
        <f>'Allgemeine Informationen'!C11</f>
        <v>MUSTERNETZBETREIBER</v>
      </c>
      <c r="L1" s="540"/>
      <c r="M1" s="540"/>
      <c r="N1" s="540"/>
      <c r="O1" s="540"/>
      <c r="P1" s="540"/>
      <c r="Q1" s="540"/>
      <c r="R1" s="541"/>
    </row>
    <row r="2" spans="1:18" ht="18" customHeight="1">
      <c r="A2" s="522"/>
      <c r="B2" s="536"/>
      <c r="C2" s="537"/>
      <c r="D2" s="537"/>
      <c r="E2" s="537"/>
      <c r="F2" s="537"/>
      <c r="G2" s="537"/>
      <c r="H2" s="537"/>
      <c r="I2" s="537"/>
      <c r="J2" s="537"/>
      <c r="K2" s="542"/>
      <c r="L2" s="542"/>
      <c r="M2" s="542"/>
      <c r="N2" s="542"/>
      <c r="O2" s="542"/>
      <c r="P2" s="542"/>
      <c r="Q2" s="542"/>
      <c r="R2" s="543"/>
    </row>
    <row r="3" spans="1:18" s="7" customFormat="1" ht="12.75">
      <c r="A3" s="109" t="s">
        <v>118</v>
      </c>
      <c r="B3" s="40" t="s">
        <v>356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10"/>
    </row>
    <row r="4" spans="1:18" ht="12.75">
      <c r="A4" s="10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96"/>
    </row>
    <row r="5" spans="1:18" ht="12.75">
      <c r="A5" s="108" t="s">
        <v>119</v>
      </c>
      <c r="B5" s="111" t="s">
        <v>466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96"/>
    </row>
    <row r="6" spans="1:18" ht="12.75">
      <c r="A6" s="108"/>
      <c r="B6" s="11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96"/>
    </row>
    <row r="7" spans="1:18" ht="12.75">
      <c r="A7" s="108" t="s">
        <v>120</v>
      </c>
      <c r="B7" s="111" t="s">
        <v>467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96"/>
    </row>
    <row r="8" spans="1:18" ht="12.7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ht="12.75">
      <c r="A9" s="108" t="s">
        <v>134</v>
      </c>
      <c r="B9" s="111" t="s">
        <v>135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96"/>
    </row>
    <row r="10" spans="1:18" ht="12.75">
      <c r="A10" s="10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96"/>
    </row>
    <row r="11" spans="1:18" ht="12.75">
      <c r="A11" s="108"/>
      <c r="B11" s="54"/>
      <c r="C11" s="54" t="s">
        <v>136</v>
      </c>
      <c r="D11" s="54"/>
      <c r="E11" s="54"/>
      <c r="F11" s="485" t="s">
        <v>137</v>
      </c>
      <c r="G11" s="546"/>
      <c r="H11" s="546"/>
      <c r="I11" s="546"/>
      <c r="J11" s="546"/>
      <c r="K11" s="54"/>
      <c r="L11" s="54"/>
      <c r="M11" s="54"/>
      <c r="N11" s="54"/>
      <c r="O11" s="54"/>
      <c r="P11" s="54"/>
      <c r="Q11" s="54"/>
      <c r="R11" s="96"/>
    </row>
    <row r="12" spans="1:18" ht="12.75">
      <c r="A12" s="108"/>
      <c r="B12" s="54"/>
      <c r="C12" s="544"/>
      <c r="D12" s="544"/>
      <c r="E12" s="545"/>
      <c r="F12" s="476">
        <v>0</v>
      </c>
      <c r="G12" s="477"/>
      <c r="H12" s="477"/>
      <c r="I12" s="477"/>
      <c r="J12" s="477"/>
      <c r="K12" s="54"/>
      <c r="L12" s="119"/>
      <c r="M12" s="119"/>
      <c r="N12" s="54"/>
      <c r="O12" s="54"/>
      <c r="P12" s="54"/>
      <c r="Q12" s="54"/>
      <c r="R12" s="96"/>
    </row>
    <row r="13" spans="1:18" ht="12.75">
      <c r="A13" s="108"/>
      <c r="B13" s="54"/>
      <c r="C13" s="544"/>
      <c r="D13" s="544"/>
      <c r="E13" s="545"/>
      <c r="F13" s="476">
        <v>0</v>
      </c>
      <c r="G13" s="477"/>
      <c r="H13" s="477"/>
      <c r="I13" s="477"/>
      <c r="J13" s="477"/>
      <c r="K13" s="54"/>
      <c r="L13" s="119"/>
      <c r="M13" s="119"/>
      <c r="N13" s="54"/>
      <c r="O13" s="54"/>
      <c r="P13" s="54"/>
      <c r="Q13" s="54"/>
      <c r="R13" s="96"/>
    </row>
    <row r="14" spans="1:18" ht="12.75">
      <c r="A14" s="108"/>
      <c r="B14" s="54"/>
      <c r="C14" s="544"/>
      <c r="D14" s="544"/>
      <c r="E14" s="545"/>
      <c r="F14" s="476">
        <v>0</v>
      </c>
      <c r="G14" s="477"/>
      <c r="H14" s="477"/>
      <c r="I14" s="477"/>
      <c r="J14" s="477"/>
      <c r="K14" s="54"/>
      <c r="L14" s="119"/>
      <c r="M14" s="119"/>
      <c r="N14" s="54"/>
      <c r="O14" s="54"/>
      <c r="P14" s="54"/>
      <c r="Q14" s="54"/>
      <c r="R14" s="96"/>
    </row>
    <row r="15" spans="1:18" ht="12.75">
      <c r="A15" s="108"/>
      <c r="B15" s="54"/>
      <c r="C15" s="544"/>
      <c r="D15" s="544"/>
      <c r="E15" s="545"/>
      <c r="F15" s="476">
        <v>0</v>
      </c>
      <c r="G15" s="477"/>
      <c r="H15" s="477"/>
      <c r="I15" s="477"/>
      <c r="J15" s="477"/>
      <c r="K15" s="54"/>
      <c r="L15" s="119"/>
      <c r="M15" s="119"/>
      <c r="N15" s="54"/>
      <c r="O15" s="54"/>
      <c r="P15" s="54"/>
      <c r="Q15" s="54"/>
      <c r="R15" s="96"/>
    </row>
    <row r="16" spans="1:18" ht="12.75">
      <c r="A16" s="108"/>
      <c r="B16" s="54"/>
      <c r="C16" s="544"/>
      <c r="D16" s="544"/>
      <c r="E16" s="545"/>
      <c r="F16" s="476">
        <v>0</v>
      </c>
      <c r="G16" s="477"/>
      <c r="H16" s="477"/>
      <c r="I16" s="477"/>
      <c r="J16" s="477"/>
      <c r="K16" s="54"/>
      <c r="L16" s="119"/>
      <c r="M16" s="119"/>
      <c r="N16" s="54"/>
      <c r="O16" s="54"/>
      <c r="P16" s="54"/>
      <c r="Q16" s="54"/>
      <c r="R16" s="96"/>
    </row>
    <row r="17" spans="1:18" ht="12.75">
      <c r="A17" s="108"/>
      <c r="B17" s="54"/>
      <c r="C17" s="548" t="s">
        <v>69</v>
      </c>
      <c r="D17" s="548"/>
      <c r="E17" s="549"/>
      <c r="F17" s="478" t="str">
        <f>IF(F12+F13+F14+F15+F16=100%,100%,"Richtig, wenn in Summe 100 %")</f>
        <v>Richtig, wenn in Summe 100 %</v>
      </c>
      <c r="G17" s="470"/>
      <c r="H17" s="470"/>
      <c r="I17" s="470"/>
      <c r="J17" s="470"/>
      <c r="K17" s="54"/>
      <c r="L17" s="119"/>
      <c r="M17" s="119"/>
      <c r="N17" s="54"/>
      <c r="O17" s="54"/>
      <c r="P17" s="54"/>
      <c r="Q17" s="54"/>
      <c r="R17" s="96"/>
    </row>
    <row r="18" spans="1:18" ht="12.75">
      <c r="A18" s="108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96"/>
    </row>
    <row r="19" spans="1:18" s="7" customFormat="1" ht="12.75">
      <c r="A19" s="109" t="s">
        <v>121</v>
      </c>
      <c r="B19" s="40" t="s">
        <v>730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10"/>
    </row>
    <row r="20" spans="1:18" ht="12.75">
      <c r="A20" s="10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96"/>
    </row>
    <row r="21" spans="1:18" ht="39.75" customHeight="1">
      <c r="A21" s="108"/>
      <c r="B21" s="54"/>
      <c r="C21" s="54"/>
      <c r="D21" s="54"/>
      <c r="E21" s="54"/>
      <c r="F21" s="54"/>
      <c r="G21" s="54"/>
      <c r="H21" s="475" t="s">
        <v>321</v>
      </c>
      <c r="I21" s="475"/>
      <c r="J21" s="475" t="s">
        <v>429</v>
      </c>
      <c r="K21" s="547"/>
      <c r="L21" s="547"/>
      <c r="M21" s="475" t="s">
        <v>66</v>
      </c>
      <c r="N21" s="466"/>
      <c r="O21" s="475"/>
      <c r="P21" s="517" t="s">
        <v>0</v>
      </c>
      <c r="Q21" s="518"/>
      <c r="R21" s="519"/>
    </row>
    <row r="22" spans="1:18" ht="12.75">
      <c r="A22" s="108" t="s">
        <v>357</v>
      </c>
      <c r="B22" s="38"/>
      <c r="C22" s="234" t="s">
        <v>70</v>
      </c>
      <c r="D22" s="234"/>
      <c r="E22" s="235" t="s">
        <v>547</v>
      </c>
      <c r="F22" s="234"/>
      <c r="G22" s="234"/>
      <c r="H22" s="493">
        <f>H23+H24+H25</f>
        <v>0</v>
      </c>
      <c r="I22" s="494"/>
      <c r="J22" s="493">
        <f>J23+J24+J25</f>
        <v>0</v>
      </c>
      <c r="K22" s="467"/>
      <c r="L22" s="494"/>
      <c r="M22" s="493">
        <f>M23+M24+M25</f>
        <v>0</v>
      </c>
      <c r="N22" s="467"/>
      <c r="O22" s="494"/>
      <c r="P22" s="516">
        <f aca="true" t="shared" si="0" ref="P22:P29">SUM(H22:N22)</f>
        <v>0</v>
      </c>
      <c r="Q22" s="467"/>
      <c r="R22" s="494"/>
    </row>
    <row r="23" spans="1:18" ht="12.75">
      <c r="A23" s="108" t="s">
        <v>358</v>
      </c>
      <c r="B23" s="38"/>
      <c r="C23" s="234" t="s">
        <v>71</v>
      </c>
      <c r="D23" s="236"/>
      <c r="E23" s="235" t="s">
        <v>547</v>
      </c>
      <c r="F23" s="236"/>
      <c r="G23" s="236"/>
      <c r="H23" s="491">
        <v>0</v>
      </c>
      <c r="I23" s="492"/>
      <c r="J23" s="468">
        <v>0</v>
      </c>
      <c r="K23" s="469"/>
      <c r="L23" s="506"/>
      <c r="M23" s="468">
        <v>0</v>
      </c>
      <c r="N23" s="469"/>
      <c r="O23" s="506"/>
      <c r="P23" s="474">
        <f t="shared" si="0"/>
        <v>0</v>
      </c>
      <c r="Q23" s="472"/>
      <c r="R23" s="473"/>
    </row>
    <row r="24" spans="1:18" ht="12.75">
      <c r="A24" s="108" t="s">
        <v>359</v>
      </c>
      <c r="B24" s="38"/>
      <c r="C24" s="234" t="s">
        <v>72</v>
      </c>
      <c r="D24" s="236"/>
      <c r="E24" s="235" t="s">
        <v>547</v>
      </c>
      <c r="F24" s="236"/>
      <c r="G24" s="236"/>
      <c r="H24" s="491">
        <v>0</v>
      </c>
      <c r="I24" s="492"/>
      <c r="J24" s="468">
        <v>0</v>
      </c>
      <c r="K24" s="469"/>
      <c r="L24" s="506"/>
      <c r="M24" s="468">
        <v>0</v>
      </c>
      <c r="N24" s="469"/>
      <c r="O24" s="506"/>
      <c r="P24" s="474">
        <f t="shared" si="0"/>
        <v>0</v>
      </c>
      <c r="Q24" s="472"/>
      <c r="R24" s="473"/>
    </row>
    <row r="25" spans="1:18" ht="12.75">
      <c r="A25" s="108" t="s">
        <v>441</v>
      </c>
      <c r="B25" s="38"/>
      <c r="C25" s="234" t="s">
        <v>468</v>
      </c>
      <c r="D25" s="236"/>
      <c r="E25" s="235" t="s">
        <v>547</v>
      </c>
      <c r="F25" s="236"/>
      <c r="G25" s="236"/>
      <c r="H25" s="491">
        <v>0</v>
      </c>
      <c r="I25" s="492"/>
      <c r="J25" s="468">
        <v>0</v>
      </c>
      <c r="K25" s="469"/>
      <c r="L25" s="506"/>
      <c r="M25" s="468">
        <v>0</v>
      </c>
      <c r="N25" s="469"/>
      <c r="O25" s="506"/>
      <c r="P25" s="474">
        <f t="shared" si="0"/>
        <v>0</v>
      </c>
      <c r="Q25" s="472"/>
      <c r="R25" s="473"/>
    </row>
    <row r="26" spans="1:18" ht="12.75">
      <c r="A26" s="108" t="s">
        <v>360</v>
      </c>
      <c r="B26" s="38"/>
      <c r="C26" s="234" t="s">
        <v>114</v>
      </c>
      <c r="D26" s="234"/>
      <c r="E26" s="235" t="s">
        <v>547</v>
      </c>
      <c r="F26" s="234"/>
      <c r="G26" s="234"/>
      <c r="H26" s="491">
        <v>0</v>
      </c>
      <c r="I26" s="492"/>
      <c r="J26" s="491">
        <v>0</v>
      </c>
      <c r="K26" s="496"/>
      <c r="L26" s="497"/>
      <c r="M26" s="491">
        <v>0</v>
      </c>
      <c r="N26" s="496"/>
      <c r="O26" s="497"/>
      <c r="P26" s="471">
        <f t="shared" si="0"/>
        <v>0</v>
      </c>
      <c r="Q26" s="472"/>
      <c r="R26" s="473"/>
    </row>
    <row r="27" spans="1:18" ht="12.75">
      <c r="A27" s="108" t="s">
        <v>361</v>
      </c>
      <c r="B27" s="38"/>
      <c r="C27" s="234" t="s">
        <v>113</v>
      </c>
      <c r="D27" s="234"/>
      <c r="E27" s="235" t="s">
        <v>547</v>
      </c>
      <c r="F27" s="234"/>
      <c r="G27" s="234"/>
      <c r="H27" s="489">
        <v>0</v>
      </c>
      <c r="I27" s="490"/>
      <c r="J27" s="489">
        <v>0</v>
      </c>
      <c r="K27" s="498"/>
      <c r="L27" s="499"/>
      <c r="M27" s="489">
        <v>0</v>
      </c>
      <c r="N27" s="498"/>
      <c r="O27" s="499"/>
      <c r="P27" s="471">
        <f t="shared" si="0"/>
        <v>0</v>
      </c>
      <c r="Q27" s="472"/>
      <c r="R27" s="473"/>
    </row>
    <row r="28" spans="1:18" ht="12.75">
      <c r="A28" s="108" t="s">
        <v>362</v>
      </c>
      <c r="B28" s="54"/>
      <c r="C28" s="120" t="s">
        <v>48</v>
      </c>
      <c r="D28" s="121"/>
      <c r="E28" s="121"/>
      <c r="F28" s="121"/>
      <c r="G28" s="121"/>
      <c r="H28" s="500">
        <v>0</v>
      </c>
      <c r="I28" s="501"/>
      <c r="J28" s="500">
        <v>0</v>
      </c>
      <c r="K28" s="501"/>
      <c r="L28" s="502"/>
      <c r="M28" s="500">
        <v>0</v>
      </c>
      <c r="N28" s="501"/>
      <c r="O28" s="502"/>
      <c r="P28" s="507">
        <f t="shared" si="0"/>
        <v>0</v>
      </c>
      <c r="Q28" s="508"/>
      <c r="R28" s="509"/>
    </row>
    <row r="29" spans="1:18" ht="12.75">
      <c r="A29" s="108" t="s">
        <v>363</v>
      </c>
      <c r="B29" s="54"/>
      <c r="C29" s="234" t="s">
        <v>132</v>
      </c>
      <c r="D29" s="234"/>
      <c r="E29" s="235" t="s">
        <v>547</v>
      </c>
      <c r="F29" s="234"/>
      <c r="G29" s="234"/>
      <c r="H29" s="487">
        <v>0</v>
      </c>
      <c r="I29" s="488"/>
      <c r="J29" s="487">
        <v>0</v>
      </c>
      <c r="K29" s="520"/>
      <c r="L29" s="488"/>
      <c r="M29" s="487">
        <v>0</v>
      </c>
      <c r="N29" s="520"/>
      <c r="O29" s="488"/>
      <c r="P29" s="471">
        <f t="shared" si="0"/>
        <v>0</v>
      </c>
      <c r="Q29" s="472"/>
      <c r="R29" s="473"/>
    </row>
    <row r="30" spans="1:18" ht="12.75">
      <c r="A30" s="108"/>
      <c r="B30" s="54"/>
      <c r="C30" s="64"/>
      <c r="D30" s="64"/>
      <c r="E30" s="111"/>
      <c r="F30" s="64"/>
      <c r="G30" s="64"/>
      <c r="H30" s="503"/>
      <c r="I30" s="504"/>
      <c r="J30" s="503"/>
      <c r="K30" s="505"/>
      <c r="L30" s="504"/>
      <c r="M30" s="503"/>
      <c r="N30" s="505"/>
      <c r="O30" s="504"/>
      <c r="P30" s="503"/>
      <c r="Q30" s="472"/>
      <c r="R30" s="473"/>
    </row>
    <row r="31" spans="1:18" ht="12.75">
      <c r="A31" s="108" t="s">
        <v>364</v>
      </c>
      <c r="B31" s="54"/>
      <c r="C31" s="237" t="s">
        <v>78</v>
      </c>
      <c r="D31" s="237"/>
      <c r="E31" s="235" t="s">
        <v>547</v>
      </c>
      <c r="F31" s="237"/>
      <c r="G31" s="237"/>
      <c r="H31" s="489">
        <v>0</v>
      </c>
      <c r="I31" s="490"/>
      <c r="J31" s="489">
        <v>0</v>
      </c>
      <c r="K31" s="495"/>
      <c r="L31" s="490"/>
      <c r="M31" s="489">
        <v>0</v>
      </c>
      <c r="N31" s="495"/>
      <c r="O31" s="490"/>
      <c r="P31" s="510">
        <f>SUM(H31:N31)</f>
        <v>0</v>
      </c>
      <c r="Q31" s="511"/>
      <c r="R31" s="512"/>
    </row>
    <row r="32" spans="1:18" ht="12.75">
      <c r="A32" s="108"/>
      <c r="B32" s="9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96"/>
    </row>
    <row r="33" spans="1:18" s="7" customFormat="1" ht="12.75">
      <c r="A33" s="109" t="s">
        <v>122</v>
      </c>
      <c r="B33" s="240" t="s">
        <v>550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2"/>
    </row>
    <row r="34" spans="1:18" ht="12.75">
      <c r="A34" s="108"/>
      <c r="B34" s="9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96"/>
    </row>
    <row r="35" spans="1:20" ht="12.75">
      <c r="A35" s="108" t="s">
        <v>123</v>
      </c>
      <c r="B35" s="117" t="s">
        <v>469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96"/>
      <c r="T35" s="3" t="s">
        <v>448</v>
      </c>
    </row>
    <row r="36" spans="1:18" ht="12.75">
      <c r="A36" s="108"/>
      <c r="B36" s="9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96"/>
    </row>
    <row r="37" spans="1:18" ht="12.75">
      <c r="A37" s="108" t="s">
        <v>344</v>
      </c>
      <c r="B37" s="95"/>
      <c r="C37" s="64" t="s">
        <v>79</v>
      </c>
      <c r="D37" s="238"/>
      <c r="E37" s="123"/>
      <c r="F37" s="123"/>
      <c r="G37" s="123"/>
      <c r="H37" s="123"/>
      <c r="I37" s="123"/>
      <c r="J37" s="123"/>
      <c r="K37" s="54"/>
      <c r="L37" s="54"/>
      <c r="M37" s="54"/>
      <c r="N37" s="54"/>
      <c r="O37" s="54"/>
      <c r="P37" s="54"/>
      <c r="Q37" s="54"/>
      <c r="R37" s="96"/>
    </row>
    <row r="38" spans="1:18" ht="12.75">
      <c r="A38" s="108" t="s">
        <v>345</v>
      </c>
      <c r="B38" s="95"/>
      <c r="C38" s="64" t="s">
        <v>80</v>
      </c>
      <c r="D38" s="238"/>
      <c r="E38" s="123"/>
      <c r="F38" s="123"/>
      <c r="G38" s="123"/>
      <c r="H38" s="123"/>
      <c r="I38" s="123"/>
      <c r="J38" s="123"/>
      <c r="K38" s="54"/>
      <c r="L38" s="54"/>
      <c r="M38" s="54"/>
      <c r="N38" s="54"/>
      <c r="O38" s="54"/>
      <c r="P38" s="54"/>
      <c r="Q38" s="54"/>
      <c r="R38" s="96"/>
    </row>
    <row r="39" spans="1:18" ht="12.75">
      <c r="A39" s="108" t="s">
        <v>346</v>
      </c>
      <c r="B39" s="95"/>
      <c r="C39" s="64" t="s">
        <v>190</v>
      </c>
      <c r="D39" s="238"/>
      <c r="E39" s="123"/>
      <c r="F39" s="123"/>
      <c r="G39" s="123"/>
      <c r="H39" s="123"/>
      <c r="I39" s="123"/>
      <c r="J39" s="123"/>
      <c r="K39" s="54"/>
      <c r="L39" s="54"/>
      <c r="M39" s="54"/>
      <c r="N39" s="54"/>
      <c r="O39" s="54"/>
      <c r="P39" s="54"/>
      <c r="Q39" s="54"/>
      <c r="R39" s="96"/>
    </row>
    <row r="40" spans="1:18" ht="12.75">
      <c r="A40" s="108" t="s">
        <v>347</v>
      </c>
      <c r="B40" s="95"/>
      <c r="C40" s="64" t="s">
        <v>81</v>
      </c>
      <c r="D40" s="238"/>
      <c r="E40" s="123"/>
      <c r="F40" s="123"/>
      <c r="G40" s="123"/>
      <c r="H40" s="123"/>
      <c r="I40" s="123"/>
      <c r="J40" s="123"/>
      <c r="K40" s="54"/>
      <c r="L40" s="54"/>
      <c r="M40" s="54"/>
      <c r="N40" s="54"/>
      <c r="O40" s="54"/>
      <c r="P40" s="54"/>
      <c r="Q40" s="54"/>
      <c r="R40" s="96"/>
    </row>
    <row r="41" spans="1:18" ht="12.75">
      <c r="A41" s="108" t="s">
        <v>348</v>
      </c>
      <c r="B41" s="95"/>
      <c r="C41" s="64" t="s">
        <v>82</v>
      </c>
      <c r="D41" s="238"/>
      <c r="E41" s="123"/>
      <c r="F41" s="123"/>
      <c r="G41" s="123"/>
      <c r="H41" s="123"/>
      <c r="I41" s="123"/>
      <c r="J41" s="123"/>
      <c r="K41" s="54"/>
      <c r="L41" s="54"/>
      <c r="M41" s="54"/>
      <c r="N41" s="54"/>
      <c r="O41" s="54"/>
      <c r="P41" s="54"/>
      <c r="Q41" s="54"/>
      <c r="R41" s="96"/>
    </row>
    <row r="42" spans="1:18" ht="12.75">
      <c r="A42" s="108" t="s">
        <v>349</v>
      </c>
      <c r="B42" s="95"/>
      <c r="C42" s="64" t="s">
        <v>59</v>
      </c>
      <c r="D42" s="238"/>
      <c r="E42" s="123"/>
      <c r="F42" s="123"/>
      <c r="G42" s="123"/>
      <c r="H42" s="123"/>
      <c r="I42" s="123"/>
      <c r="J42" s="123"/>
      <c r="K42" s="54"/>
      <c r="L42" s="54"/>
      <c r="M42" s="54"/>
      <c r="N42" s="54"/>
      <c r="O42" s="54"/>
      <c r="P42" s="54"/>
      <c r="Q42" s="54"/>
      <c r="R42" s="96"/>
    </row>
    <row r="43" spans="1:18" ht="12.75">
      <c r="A43" s="108" t="s">
        <v>350</v>
      </c>
      <c r="B43" s="95"/>
      <c r="C43" s="64" t="s">
        <v>191</v>
      </c>
      <c r="D43" s="238"/>
      <c r="E43" s="123"/>
      <c r="F43" s="123"/>
      <c r="G43" s="123"/>
      <c r="H43" s="123"/>
      <c r="I43" s="123"/>
      <c r="J43" s="123"/>
      <c r="K43" s="54"/>
      <c r="L43" s="54"/>
      <c r="M43" s="54"/>
      <c r="N43" s="54"/>
      <c r="O43" s="54"/>
      <c r="P43" s="54"/>
      <c r="Q43" s="54"/>
      <c r="R43" s="96"/>
    </row>
    <row r="44" spans="1:18" ht="12.75">
      <c r="A44" s="108" t="s">
        <v>351</v>
      </c>
      <c r="B44" s="95"/>
      <c r="C44" s="64" t="s">
        <v>83</v>
      </c>
      <c r="D44" s="238"/>
      <c r="E44" s="123"/>
      <c r="F44" s="123"/>
      <c r="G44" s="123"/>
      <c r="H44" s="123"/>
      <c r="I44" s="123"/>
      <c r="J44" s="123"/>
      <c r="K44" s="54"/>
      <c r="L44" s="54"/>
      <c r="M44" s="54"/>
      <c r="N44" s="54"/>
      <c r="O44" s="54"/>
      <c r="P44" s="54"/>
      <c r="Q44" s="54"/>
      <c r="R44" s="96"/>
    </row>
    <row r="45" spans="1:18" ht="12.75">
      <c r="A45" s="108" t="s">
        <v>352</v>
      </c>
      <c r="B45" s="95"/>
      <c r="C45" s="64" t="s">
        <v>62</v>
      </c>
      <c r="D45" s="238"/>
      <c r="E45" s="123"/>
      <c r="F45" s="123"/>
      <c r="G45" s="123"/>
      <c r="H45" s="123"/>
      <c r="I45" s="123"/>
      <c r="J45" s="123"/>
      <c r="K45" s="54"/>
      <c r="L45" s="54"/>
      <c r="M45" s="54"/>
      <c r="N45" s="54"/>
      <c r="O45" s="54"/>
      <c r="P45" s="54"/>
      <c r="Q45" s="54"/>
      <c r="R45" s="96"/>
    </row>
    <row r="46" spans="1:18" ht="12.75">
      <c r="A46" s="108" t="s">
        <v>353</v>
      </c>
      <c r="B46" s="95"/>
      <c r="C46" s="64" t="s">
        <v>61</v>
      </c>
      <c r="D46" s="238"/>
      <c r="E46" s="123"/>
      <c r="F46" s="123"/>
      <c r="G46" s="123"/>
      <c r="H46" s="123"/>
      <c r="I46" s="123"/>
      <c r="J46" s="123"/>
      <c r="K46" s="54"/>
      <c r="L46" s="54"/>
      <c r="M46" s="54"/>
      <c r="N46" s="54"/>
      <c r="O46" s="54"/>
      <c r="P46" s="54"/>
      <c r="Q46" s="54"/>
      <c r="R46" s="96"/>
    </row>
    <row r="47" spans="1:18" ht="12.75">
      <c r="A47" s="108" t="s">
        <v>354</v>
      </c>
      <c r="B47" s="95"/>
      <c r="C47" s="64" t="s">
        <v>60</v>
      </c>
      <c r="D47" s="238"/>
      <c r="E47" s="123"/>
      <c r="F47" s="123"/>
      <c r="G47" s="123"/>
      <c r="H47" s="123"/>
      <c r="I47" s="123"/>
      <c r="J47" s="123"/>
      <c r="K47" s="54"/>
      <c r="L47" s="54"/>
      <c r="M47" s="54"/>
      <c r="N47" s="54"/>
      <c r="O47" s="54"/>
      <c r="P47" s="54"/>
      <c r="Q47" s="54"/>
      <c r="R47" s="96"/>
    </row>
    <row r="48" spans="1:18" s="170" customFormat="1" ht="12.75" customHeight="1">
      <c r="A48" s="167" t="s">
        <v>355</v>
      </c>
      <c r="B48" s="168"/>
      <c r="C48" s="169" t="s">
        <v>74</v>
      </c>
      <c r="D48" s="239"/>
      <c r="E48" s="169" t="s">
        <v>67</v>
      </c>
      <c r="F48" s="51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4"/>
    </row>
    <row r="49" spans="1:18" ht="12.75">
      <c r="A49" s="108"/>
      <c r="B49" s="9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96"/>
    </row>
    <row r="50" spans="1:18" ht="12.75">
      <c r="A50" s="108" t="s">
        <v>124</v>
      </c>
      <c r="B50" s="117" t="s">
        <v>731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96"/>
    </row>
    <row r="51" spans="1:18" ht="12.75">
      <c r="A51" s="108"/>
      <c r="B51" s="11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96"/>
    </row>
    <row r="52" spans="1:18" ht="12.75">
      <c r="A52" s="108"/>
      <c r="B52" s="117"/>
      <c r="C52" s="54"/>
      <c r="D52" s="54"/>
      <c r="E52" s="54"/>
      <c r="F52" s="123"/>
      <c r="G52" s="123"/>
      <c r="H52" s="193" t="s">
        <v>320</v>
      </c>
      <c r="I52" s="123"/>
      <c r="J52" s="123"/>
      <c r="K52" s="54"/>
      <c r="L52" s="123"/>
      <c r="M52" s="123"/>
      <c r="N52" s="54"/>
      <c r="O52" s="54"/>
      <c r="P52" s="123"/>
      <c r="Q52" s="54"/>
      <c r="R52" s="96"/>
    </row>
    <row r="53" spans="1:18" s="170" customFormat="1" ht="12.75">
      <c r="A53" s="167" t="s">
        <v>337</v>
      </c>
      <c r="B53" s="190"/>
      <c r="C53" s="191" t="s">
        <v>315</v>
      </c>
      <c r="D53" s="191"/>
      <c r="E53" s="191"/>
      <c r="F53" s="239"/>
      <c r="G53" s="192"/>
      <c r="H53" s="513"/>
      <c r="I53" s="514"/>
      <c r="J53" s="514"/>
      <c r="K53" s="514"/>
      <c r="L53" s="514"/>
      <c r="M53" s="514"/>
      <c r="N53" s="514"/>
      <c r="O53" s="514"/>
      <c r="P53" s="514"/>
      <c r="Q53" s="514"/>
      <c r="R53" s="515"/>
    </row>
    <row r="54" spans="1:18" ht="12.75">
      <c r="A54" s="108" t="s">
        <v>338</v>
      </c>
      <c r="B54" s="117"/>
      <c r="C54" s="54" t="s">
        <v>316</v>
      </c>
      <c r="D54" s="54"/>
      <c r="E54" s="54"/>
      <c r="F54" s="238"/>
      <c r="G54" s="123"/>
      <c r="H54" s="513"/>
      <c r="I54" s="514"/>
      <c r="J54" s="514"/>
      <c r="K54" s="514"/>
      <c r="L54" s="514"/>
      <c r="M54" s="514"/>
      <c r="N54" s="514"/>
      <c r="O54" s="514"/>
      <c r="P54" s="514"/>
      <c r="Q54" s="514"/>
      <c r="R54" s="515"/>
    </row>
    <row r="55" spans="1:18" ht="12.75">
      <c r="A55" s="108" t="s">
        <v>339</v>
      </c>
      <c r="B55" s="117"/>
      <c r="C55" s="54" t="s">
        <v>317</v>
      </c>
      <c r="D55" s="54"/>
      <c r="E55" s="54"/>
      <c r="F55" s="238"/>
      <c r="G55" s="123"/>
      <c r="H55" s="513"/>
      <c r="I55" s="514"/>
      <c r="J55" s="514"/>
      <c r="K55" s="514"/>
      <c r="L55" s="514"/>
      <c r="M55" s="514"/>
      <c r="N55" s="514"/>
      <c r="O55" s="514"/>
      <c r="P55" s="514"/>
      <c r="Q55" s="514"/>
      <c r="R55" s="515"/>
    </row>
    <row r="56" spans="1:18" ht="12.75">
      <c r="A56" s="108" t="s">
        <v>340</v>
      </c>
      <c r="B56" s="117"/>
      <c r="C56" s="54" t="s">
        <v>398</v>
      </c>
      <c r="D56" s="54"/>
      <c r="E56" s="54"/>
      <c r="F56" s="238"/>
      <c r="G56" s="123"/>
      <c r="H56" s="513"/>
      <c r="I56" s="514"/>
      <c r="J56" s="514"/>
      <c r="K56" s="514"/>
      <c r="L56" s="514"/>
      <c r="M56" s="514"/>
      <c r="N56" s="514"/>
      <c r="O56" s="514"/>
      <c r="P56" s="514"/>
      <c r="Q56" s="514"/>
      <c r="R56" s="515"/>
    </row>
    <row r="57" spans="1:18" ht="12.75">
      <c r="A57" s="108" t="s">
        <v>341</v>
      </c>
      <c r="B57" s="117"/>
      <c r="C57" s="54" t="s">
        <v>336</v>
      </c>
      <c r="D57" s="54"/>
      <c r="E57" s="54"/>
      <c r="F57" s="238"/>
      <c r="G57" s="123"/>
      <c r="H57" s="513"/>
      <c r="I57" s="514"/>
      <c r="J57" s="514"/>
      <c r="K57" s="514"/>
      <c r="L57" s="514"/>
      <c r="M57" s="514"/>
      <c r="N57" s="514"/>
      <c r="O57" s="514"/>
      <c r="P57" s="514"/>
      <c r="Q57" s="514"/>
      <c r="R57" s="515"/>
    </row>
    <row r="58" spans="1:18" ht="12.75">
      <c r="A58" s="112" t="s">
        <v>342</v>
      </c>
      <c r="B58" s="118"/>
      <c r="C58" s="122" t="s">
        <v>318</v>
      </c>
      <c r="D58" s="122"/>
      <c r="E58" s="122"/>
      <c r="F58" s="238"/>
      <c r="G58" s="123"/>
      <c r="H58" s="513"/>
      <c r="I58" s="514"/>
      <c r="J58" s="514"/>
      <c r="K58" s="514"/>
      <c r="L58" s="514"/>
      <c r="M58" s="514"/>
      <c r="N58" s="514"/>
      <c r="O58" s="514"/>
      <c r="P58" s="514"/>
      <c r="Q58" s="514"/>
      <c r="R58" s="515"/>
    </row>
    <row r="59" spans="1:18" ht="12.75">
      <c r="A59" s="112" t="s">
        <v>343</v>
      </c>
      <c r="B59" s="118"/>
      <c r="C59" s="122" t="s">
        <v>319</v>
      </c>
      <c r="D59" s="122"/>
      <c r="E59" s="122"/>
      <c r="F59" s="238"/>
      <c r="G59" s="123"/>
      <c r="H59" s="513"/>
      <c r="I59" s="514"/>
      <c r="J59" s="514"/>
      <c r="K59" s="514"/>
      <c r="L59" s="514"/>
      <c r="M59" s="514"/>
      <c r="N59" s="514"/>
      <c r="O59" s="514"/>
      <c r="P59" s="514"/>
      <c r="Q59" s="514"/>
      <c r="R59" s="515"/>
    </row>
    <row r="60" spans="1:18" ht="12.75">
      <c r="A60" s="108"/>
      <c r="B60" s="9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96"/>
    </row>
    <row r="61" spans="1:18" s="7" customFormat="1" ht="12.75">
      <c r="A61" s="109" t="s">
        <v>125</v>
      </c>
      <c r="B61" s="240" t="s">
        <v>551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2"/>
    </row>
    <row r="62" spans="1:18" ht="12.75">
      <c r="A62" s="112"/>
      <c r="B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5"/>
    </row>
    <row r="63" spans="1:18" ht="12.75">
      <c r="A63" s="108" t="s">
        <v>126</v>
      </c>
      <c r="B63" s="95"/>
      <c r="C63" s="54" t="s">
        <v>52</v>
      </c>
      <c r="D63" s="238"/>
      <c r="E63" s="124" t="s">
        <v>68</v>
      </c>
      <c r="F63" s="54"/>
      <c r="G63" s="54"/>
      <c r="H63" s="54"/>
      <c r="I63" s="513"/>
      <c r="J63" s="523"/>
      <c r="K63" s="523"/>
      <c r="L63" s="523"/>
      <c r="M63" s="523"/>
      <c r="N63" s="523"/>
      <c r="O63" s="523"/>
      <c r="P63" s="523"/>
      <c r="Q63" s="523"/>
      <c r="R63" s="524"/>
    </row>
    <row r="64" spans="1:18" ht="12.75">
      <c r="A64" s="108" t="s">
        <v>425</v>
      </c>
      <c r="B64" s="95"/>
      <c r="C64" s="54" t="s">
        <v>63</v>
      </c>
      <c r="D64" s="238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96"/>
    </row>
    <row r="65" spans="1:18" ht="12.75">
      <c r="A65" s="108"/>
      <c r="B65" s="95"/>
      <c r="C65" s="54"/>
      <c r="D65" s="2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96"/>
    </row>
    <row r="66" spans="1:18" s="7" customFormat="1" ht="12.75">
      <c r="A66" s="109" t="s">
        <v>127</v>
      </c>
      <c r="B66" s="116" t="s">
        <v>140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10"/>
    </row>
    <row r="67" spans="1:18" ht="12.75">
      <c r="A67" s="108"/>
      <c r="B67" s="525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7"/>
    </row>
    <row r="68" spans="1:18" s="26" customFormat="1" ht="12.75">
      <c r="A68" s="115"/>
      <c r="B68" s="528"/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30"/>
    </row>
    <row r="69" spans="1:18" s="26" customFormat="1" ht="12.75">
      <c r="A69" s="115"/>
      <c r="B69" s="528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30"/>
    </row>
    <row r="70" spans="1:18" s="26" customFormat="1" ht="12.75">
      <c r="A70" s="115"/>
      <c r="B70" s="528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30"/>
    </row>
    <row r="71" spans="1:18" s="26" customFormat="1" ht="12.75">
      <c r="A71" s="115"/>
      <c r="B71" s="528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30"/>
    </row>
    <row r="72" spans="1:18" s="26" customFormat="1" ht="12.75">
      <c r="A72" s="115"/>
      <c r="B72" s="528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30"/>
    </row>
    <row r="73" spans="1:18" s="26" customFormat="1" ht="12.75">
      <c r="A73" s="115"/>
      <c r="B73" s="528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30"/>
    </row>
    <row r="74" spans="1:18" s="26" customFormat="1" ht="12.75">
      <c r="A74" s="101"/>
      <c r="B74" s="531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</sheetData>
  <sheetProtection password="A442" sheet="1" objects="1" scenarios="1"/>
  <mergeCells count="71">
    <mergeCell ref="J22:L22"/>
    <mergeCell ref="H21:I21"/>
    <mergeCell ref="J21:L21"/>
    <mergeCell ref="C13:E13"/>
    <mergeCell ref="C14:E14"/>
    <mergeCell ref="C15:E15"/>
    <mergeCell ref="C17:E17"/>
    <mergeCell ref="J25:L25"/>
    <mergeCell ref="J24:L24"/>
    <mergeCell ref="H23:I23"/>
    <mergeCell ref="H24:I24"/>
    <mergeCell ref="J23:L23"/>
    <mergeCell ref="B1:E2"/>
    <mergeCell ref="F1:J2"/>
    <mergeCell ref="K1:R2"/>
    <mergeCell ref="C16:E16"/>
    <mergeCell ref="F11:J11"/>
    <mergeCell ref="F15:J15"/>
    <mergeCell ref="C12:E12"/>
    <mergeCell ref="F12:J12"/>
    <mergeCell ref="F13:J13"/>
    <mergeCell ref="F14:J14"/>
    <mergeCell ref="A1:A2"/>
    <mergeCell ref="I63:R63"/>
    <mergeCell ref="B67:R74"/>
    <mergeCell ref="H56:R56"/>
    <mergeCell ref="H57:R57"/>
    <mergeCell ref="H58:R58"/>
    <mergeCell ref="H59:R59"/>
    <mergeCell ref="F48:R48"/>
    <mergeCell ref="H53:R53"/>
    <mergeCell ref="H54:R54"/>
    <mergeCell ref="H55:R55"/>
    <mergeCell ref="P22:R22"/>
    <mergeCell ref="P23:R23"/>
    <mergeCell ref="P21:R21"/>
    <mergeCell ref="P29:R29"/>
    <mergeCell ref="P30:R30"/>
    <mergeCell ref="J29:L29"/>
    <mergeCell ref="M29:O29"/>
    <mergeCell ref="P24:R24"/>
    <mergeCell ref="P26:R26"/>
    <mergeCell ref="P28:R28"/>
    <mergeCell ref="P31:R31"/>
    <mergeCell ref="M30:O30"/>
    <mergeCell ref="M31:O31"/>
    <mergeCell ref="J30:L30"/>
    <mergeCell ref="F16:J16"/>
    <mergeCell ref="F17:J17"/>
    <mergeCell ref="P27:R27"/>
    <mergeCell ref="P25:R25"/>
    <mergeCell ref="M21:O21"/>
    <mergeCell ref="M22:O22"/>
    <mergeCell ref="M23:O23"/>
    <mergeCell ref="M24:O24"/>
    <mergeCell ref="M25:O25"/>
    <mergeCell ref="H31:I31"/>
    <mergeCell ref="J31:L31"/>
    <mergeCell ref="M26:O26"/>
    <mergeCell ref="M27:O27"/>
    <mergeCell ref="M28:O28"/>
    <mergeCell ref="J27:L27"/>
    <mergeCell ref="J28:L28"/>
    <mergeCell ref="J26:L26"/>
    <mergeCell ref="H28:I28"/>
    <mergeCell ref="H30:I30"/>
    <mergeCell ref="H29:I29"/>
    <mergeCell ref="H27:I27"/>
    <mergeCell ref="H26:I26"/>
    <mergeCell ref="H22:I22"/>
    <mergeCell ref="H25:I25"/>
  </mergeCells>
  <dataValidations count="1">
    <dataValidation type="list" allowBlank="1" showInputMessage="1" showErrorMessage="1" errorTitle="Fehlermeldung" error="Es kann nur ein X eingegeben werden!" sqref="D37:D48 F53:F59 D63:D64">
      <formula1>$T$35</formula1>
    </dataValidation>
  </dataValidations>
  <printOptions/>
  <pageMargins left="0.75" right="0.27" top="1" bottom="1" header="0.4921259845" footer="0.4921259845"/>
  <pageSetup horizontalDpi="600" verticalDpi="600" orientation="portrait" paperSize="9" scale="58" r:id="rId1"/>
  <headerFooter alignWithMargins="0">
    <oddHeader>&amp;R&amp;A</oddHeader>
    <oddFooter>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M78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9.140625" style="16" bestFit="1" customWidth="1"/>
    <col min="2" max="2" width="73.140625" style="16" bestFit="1" customWidth="1"/>
    <col min="3" max="6" width="15.421875" style="16" customWidth="1"/>
    <col min="7" max="8" width="15.421875" style="3" customWidth="1"/>
    <col min="9" max="9" width="32.421875" style="24" customWidth="1"/>
    <col min="10" max="11" width="32.421875" style="3" customWidth="1"/>
    <col min="12" max="12" width="11.421875" style="3" customWidth="1"/>
    <col min="13" max="16384" width="11.421875" style="16" customWidth="1"/>
  </cols>
  <sheetData>
    <row r="1" spans="1:11" ht="18" customHeight="1">
      <c r="A1" s="550" t="s">
        <v>106</v>
      </c>
      <c r="B1" s="551" t="s">
        <v>322</v>
      </c>
      <c r="C1" s="538" t="str">
        <f>'A.Organisatorische Fragen'!F1</f>
        <v>Geschäftsjahr 2007</v>
      </c>
      <c r="D1" s="535"/>
      <c r="E1" s="165"/>
      <c r="F1" s="552" t="str">
        <f>'Allgemeine Informationen'!C11</f>
        <v>MUSTERNETZBETREIBER</v>
      </c>
      <c r="G1" s="553"/>
      <c r="H1" s="553"/>
      <c r="I1" s="554"/>
      <c r="J1" s="162"/>
      <c r="K1" s="162"/>
    </row>
    <row r="2" spans="1:12" ht="18" customHeight="1">
      <c r="A2" s="522"/>
      <c r="B2" s="536"/>
      <c r="C2" s="537"/>
      <c r="D2" s="537"/>
      <c r="E2" s="28"/>
      <c r="F2" s="555"/>
      <c r="G2" s="555"/>
      <c r="H2" s="555"/>
      <c r="I2" s="556"/>
      <c r="J2" s="16"/>
      <c r="K2" s="16"/>
      <c r="L2" s="16"/>
    </row>
    <row r="3" spans="1:12" ht="15">
      <c r="A3" s="29"/>
      <c r="B3" s="30"/>
      <c r="C3" s="31" t="s">
        <v>201</v>
      </c>
      <c r="D3" s="31" t="s">
        <v>192</v>
      </c>
      <c r="E3" s="31" t="s">
        <v>193</v>
      </c>
      <c r="F3" s="31" t="s">
        <v>194</v>
      </c>
      <c r="G3" s="32" t="s">
        <v>195</v>
      </c>
      <c r="H3" s="32" t="s">
        <v>128</v>
      </c>
      <c r="I3" s="31" t="s">
        <v>116</v>
      </c>
      <c r="J3" s="16"/>
      <c r="K3" s="16"/>
      <c r="L3" s="16"/>
    </row>
    <row r="4" spans="1:12" ht="15">
      <c r="A4" s="29"/>
      <c r="B4" s="30"/>
      <c r="C4" s="31" t="s">
        <v>202</v>
      </c>
      <c r="D4" s="31" t="s">
        <v>203</v>
      </c>
      <c r="E4" s="31" t="str">
        <f>D4</f>
        <v>in MWh</v>
      </c>
      <c r="F4" s="31" t="str">
        <f>D4</f>
        <v>in MWh</v>
      </c>
      <c r="G4" s="31" t="str">
        <f>D4</f>
        <v>in MWh</v>
      </c>
      <c r="H4" s="31" t="str">
        <f>D4</f>
        <v>in MWh</v>
      </c>
      <c r="I4" s="31"/>
      <c r="J4" s="16"/>
      <c r="K4" s="16"/>
      <c r="L4" s="16"/>
    </row>
    <row r="5" spans="1:12" ht="20.25">
      <c r="A5" s="29" t="s">
        <v>73</v>
      </c>
      <c r="B5" s="33" t="s">
        <v>229</v>
      </c>
      <c r="C5" s="225" t="s">
        <v>530</v>
      </c>
      <c r="D5" s="31"/>
      <c r="E5" s="31"/>
      <c r="F5" s="31"/>
      <c r="G5" s="32"/>
      <c r="H5" s="32"/>
      <c r="I5" s="31"/>
      <c r="J5" s="16"/>
      <c r="K5" s="16"/>
      <c r="L5" s="16"/>
    </row>
    <row r="6" spans="1:13" s="3" customFormat="1" ht="15.75" customHeight="1">
      <c r="A6" s="34" t="s">
        <v>133</v>
      </c>
      <c r="B6" s="33" t="s">
        <v>220</v>
      </c>
      <c r="C6" s="35"/>
      <c r="D6" s="35"/>
      <c r="E6" s="35"/>
      <c r="F6" s="35"/>
      <c r="G6" s="35"/>
      <c r="H6" s="35"/>
      <c r="I6" s="36"/>
      <c r="J6" s="21"/>
      <c r="K6" s="17"/>
      <c r="L6" s="22"/>
      <c r="M6" s="22"/>
    </row>
    <row r="7" spans="1:13" s="4" customFormat="1" ht="12.75">
      <c r="A7" s="37" t="s">
        <v>29</v>
      </c>
      <c r="B7" s="38" t="s">
        <v>11</v>
      </c>
      <c r="C7" s="215">
        <v>0</v>
      </c>
      <c r="D7" s="5">
        <v>0</v>
      </c>
      <c r="E7" s="5">
        <v>0</v>
      </c>
      <c r="F7" s="5">
        <v>0</v>
      </c>
      <c r="G7" s="5">
        <v>0</v>
      </c>
      <c r="H7" s="44">
        <f>SUM(D7:G7)</f>
        <v>0</v>
      </c>
      <c r="I7" s="197"/>
      <c r="J7" s="21"/>
      <c r="K7" s="17"/>
      <c r="L7" s="17"/>
      <c r="M7" s="17"/>
    </row>
    <row r="8" spans="1:13" s="3" customFormat="1" ht="12.75">
      <c r="A8" s="39" t="s">
        <v>30</v>
      </c>
      <c r="B8" s="40" t="s">
        <v>196</v>
      </c>
      <c r="C8" s="188">
        <f aca="true" t="shared" si="0" ref="C8:H8">SUM(C7:C7)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198"/>
      <c r="J8" s="21"/>
      <c r="K8" s="17"/>
      <c r="L8" s="17"/>
      <c r="M8" s="17"/>
    </row>
    <row r="9" spans="1:13" s="3" customFormat="1" ht="15.75" customHeight="1">
      <c r="A9" s="34" t="s">
        <v>152</v>
      </c>
      <c r="B9" s="33" t="s">
        <v>221</v>
      </c>
      <c r="C9" s="35"/>
      <c r="D9" s="35"/>
      <c r="E9" s="35"/>
      <c r="F9" s="35"/>
      <c r="G9" s="35"/>
      <c r="H9" s="35"/>
      <c r="I9" s="199"/>
      <c r="J9" s="21"/>
      <c r="K9" s="17"/>
      <c r="L9" s="22"/>
      <c r="M9" s="22"/>
    </row>
    <row r="10" spans="1:13" s="4" customFormat="1" ht="12.75">
      <c r="A10" s="37" t="s">
        <v>31</v>
      </c>
      <c r="B10" s="38" t="s">
        <v>11</v>
      </c>
      <c r="C10" s="215">
        <v>0</v>
      </c>
      <c r="D10" s="5">
        <v>0</v>
      </c>
      <c r="E10" s="5">
        <v>0</v>
      </c>
      <c r="F10" s="5">
        <v>0</v>
      </c>
      <c r="G10" s="5">
        <v>0</v>
      </c>
      <c r="H10" s="44">
        <f>SUM(D10:G10)</f>
        <v>0</v>
      </c>
      <c r="I10" s="197"/>
      <c r="J10" s="21"/>
      <c r="K10" s="17"/>
      <c r="L10" s="17"/>
      <c r="M10" s="17"/>
    </row>
    <row r="11" spans="1:13" s="3" customFormat="1" ht="12.75">
      <c r="A11" s="39" t="s">
        <v>32</v>
      </c>
      <c r="B11" s="40" t="s">
        <v>197</v>
      </c>
      <c r="C11" s="188">
        <f aca="true" t="shared" si="1" ref="C11:H11">SUM(C10:C10)</f>
        <v>0</v>
      </c>
      <c r="D11" s="43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198"/>
      <c r="J11" s="21"/>
      <c r="K11" s="17"/>
      <c r="L11" s="17"/>
      <c r="M11" s="17"/>
    </row>
    <row r="12" spans="1:13" s="3" customFormat="1" ht="15.75" customHeight="1">
      <c r="A12" s="34" t="s">
        <v>153</v>
      </c>
      <c r="B12" s="33" t="s">
        <v>222</v>
      </c>
      <c r="C12" s="35"/>
      <c r="D12" s="35"/>
      <c r="E12" s="35"/>
      <c r="F12" s="35"/>
      <c r="G12" s="35"/>
      <c r="H12" s="35"/>
      <c r="I12" s="199"/>
      <c r="J12" s="21"/>
      <c r="K12" s="17"/>
      <c r="L12" s="22"/>
      <c r="M12" s="22"/>
    </row>
    <row r="13" spans="1:13" s="4" customFormat="1" ht="12.75">
      <c r="A13" s="37" t="s">
        <v>33</v>
      </c>
      <c r="B13" s="38" t="s">
        <v>403</v>
      </c>
      <c r="C13" s="215">
        <v>0</v>
      </c>
      <c r="D13" s="5">
        <v>0</v>
      </c>
      <c r="E13" s="5">
        <v>0</v>
      </c>
      <c r="F13" s="5">
        <v>0</v>
      </c>
      <c r="G13" s="5">
        <v>0</v>
      </c>
      <c r="H13" s="44">
        <f>SUM(D13:G13)</f>
        <v>0</v>
      </c>
      <c r="I13" s="197"/>
      <c r="J13" s="21"/>
      <c r="K13" s="17"/>
      <c r="L13" s="17"/>
      <c r="M13" s="17"/>
    </row>
    <row r="14" spans="1:13" s="4" customFormat="1" ht="12.75">
      <c r="A14" s="37" t="s">
        <v>34</v>
      </c>
      <c r="B14" s="38" t="s">
        <v>15</v>
      </c>
      <c r="C14" s="45"/>
      <c r="D14" s="5">
        <v>0</v>
      </c>
      <c r="E14" s="5">
        <v>0</v>
      </c>
      <c r="F14" s="5">
        <v>0</v>
      </c>
      <c r="G14" s="5">
        <v>0</v>
      </c>
      <c r="H14" s="44">
        <f>SUM(D14:G14)</f>
        <v>0</v>
      </c>
      <c r="I14" s="197"/>
      <c r="J14" s="21"/>
      <c r="K14" s="17"/>
      <c r="L14" s="17"/>
      <c r="M14" s="17"/>
    </row>
    <row r="15" spans="1:13" s="3" customFormat="1" ht="12.75">
      <c r="A15" s="39" t="s">
        <v>210</v>
      </c>
      <c r="B15" s="40" t="s">
        <v>198</v>
      </c>
      <c r="C15" s="188">
        <f aca="true" t="shared" si="2" ref="C15:H15">SUM(C13:C14)</f>
        <v>0</v>
      </c>
      <c r="D15" s="43">
        <f t="shared" si="2"/>
        <v>0</v>
      </c>
      <c r="E15" s="43">
        <f t="shared" si="2"/>
        <v>0</v>
      </c>
      <c r="F15" s="43">
        <f t="shared" si="2"/>
        <v>0</v>
      </c>
      <c r="G15" s="43">
        <f t="shared" si="2"/>
        <v>0</v>
      </c>
      <c r="H15" s="43">
        <f t="shared" si="2"/>
        <v>0</v>
      </c>
      <c r="I15" s="198"/>
      <c r="J15" s="21"/>
      <c r="K15" s="17"/>
      <c r="L15" s="17"/>
      <c r="M15" s="17"/>
    </row>
    <row r="16" spans="1:13" s="3" customFormat="1" ht="15.75" customHeight="1">
      <c r="A16" s="34" t="s">
        <v>224</v>
      </c>
      <c r="B16" s="33" t="s">
        <v>223</v>
      </c>
      <c r="C16" s="35"/>
      <c r="D16" s="35"/>
      <c r="E16" s="35"/>
      <c r="F16" s="35"/>
      <c r="G16" s="35"/>
      <c r="H16" s="35"/>
      <c r="I16" s="199"/>
      <c r="J16" s="21"/>
      <c r="K16" s="17"/>
      <c r="L16" s="22"/>
      <c r="M16" s="22"/>
    </row>
    <row r="17" spans="1:13" s="4" customFormat="1" ht="12.75">
      <c r="A17" s="37" t="s">
        <v>211</v>
      </c>
      <c r="B17" s="38" t="s">
        <v>403</v>
      </c>
      <c r="C17" s="215">
        <v>0</v>
      </c>
      <c r="D17" s="5">
        <v>0</v>
      </c>
      <c r="E17" s="5">
        <v>0</v>
      </c>
      <c r="F17" s="5">
        <v>0</v>
      </c>
      <c r="G17" s="5">
        <v>0</v>
      </c>
      <c r="H17" s="44">
        <f>SUM(D17:G17)</f>
        <v>0</v>
      </c>
      <c r="I17" s="197"/>
      <c r="J17" s="21"/>
      <c r="K17" s="17"/>
      <c r="L17" s="17"/>
      <c r="M17" s="17"/>
    </row>
    <row r="18" spans="1:13" s="4" customFormat="1" ht="12.75">
      <c r="A18" s="37" t="s">
        <v>212</v>
      </c>
      <c r="B18" s="38" t="s">
        <v>404</v>
      </c>
      <c r="C18" s="45"/>
      <c r="D18" s="5">
        <v>0</v>
      </c>
      <c r="E18" s="5">
        <v>0</v>
      </c>
      <c r="F18" s="5">
        <v>0</v>
      </c>
      <c r="G18" s="5">
        <v>0</v>
      </c>
      <c r="H18" s="44">
        <f>SUM(D18:G18)</f>
        <v>0</v>
      </c>
      <c r="I18" s="197"/>
      <c r="J18" s="21"/>
      <c r="K18" s="17"/>
      <c r="L18" s="17"/>
      <c r="M18" s="17"/>
    </row>
    <row r="19" spans="1:13" s="4" customFormat="1" ht="12.75">
      <c r="A19" s="37" t="s">
        <v>213</v>
      </c>
      <c r="B19" s="38" t="s">
        <v>15</v>
      </c>
      <c r="C19" s="45"/>
      <c r="D19" s="5">
        <v>0</v>
      </c>
      <c r="E19" s="5">
        <v>0</v>
      </c>
      <c r="F19" s="5">
        <v>0</v>
      </c>
      <c r="G19" s="5">
        <v>0</v>
      </c>
      <c r="H19" s="44">
        <f>SUM(D19:G19)</f>
        <v>0</v>
      </c>
      <c r="I19" s="197"/>
      <c r="J19" s="21"/>
      <c r="K19" s="17"/>
      <c r="L19" s="17"/>
      <c r="M19" s="17"/>
    </row>
    <row r="20" spans="1:13" s="3" customFormat="1" ht="12.75">
      <c r="A20" s="39" t="s">
        <v>214</v>
      </c>
      <c r="B20" s="40" t="s">
        <v>200</v>
      </c>
      <c r="C20" s="188">
        <f aca="true" t="shared" si="3" ref="C20:H20">SUM(C17:C19)</f>
        <v>0</v>
      </c>
      <c r="D20" s="43">
        <f t="shared" si="3"/>
        <v>0</v>
      </c>
      <c r="E20" s="43">
        <f t="shared" si="3"/>
        <v>0</v>
      </c>
      <c r="F20" s="43">
        <f t="shared" si="3"/>
        <v>0</v>
      </c>
      <c r="G20" s="43">
        <f t="shared" si="3"/>
        <v>0</v>
      </c>
      <c r="H20" s="43">
        <f t="shared" si="3"/>
        <v>0</v>
      </c>
      <c r="I20" s="198"/>
      <c r="J20" s="21"/>
      <c r="K20" s="17"/>
      <c r="L20" s="17"/>
      <c r="M20" s="17"/>
    </row>
    <row r="21" spans="1:13" s="3" customFormat="1" ht="15.75" customHeight="1">
      <c r="A21" s="34" t="s">
        <v>226</v>
      </c>
      <c r="B21" s="33" t="s">
        <v>225</v>
      </c>
      <c r="C21" s="35"/>
      <c r="D21" s="35"/>
      <c r="E21" s="35"/>
      <c r="F21" s="35"/>
      <c r="G21" s="35"/>
      <c r="H21" s="35"/>
      <c r="I21" s="199"/>
      <c r="J21" s="21"/>
      <c r="K21" s="17"/>
      <c r="L21" s="22"/>
      <c r="M21" s="22"/>
    </row>
    <row r="22" spans="1:13" s="4" customFormat="1" ht="12.75">
      <c r="A22" s="37" t="s">
        <v>215</v>
      </c>
      <c r="B22" s="38" t="s">
        <v>403</v>
      </c>
      <c r="C22" s="215">
        <v>0</v>
      </c>
      <c r="D22" s="5">
        <v>0</v>
      </c>
      <c r="E22" s="5">
        <v>0</v>
      </c>
      <c r="F22" s="5">
        <v>0</v>
      </c>
      <c r="G22" s="5">
        <v>0</v>
      </c>
      <c r="H22" s="44">
        <f aca="true" t="shared" si="4" ref="H22:H29">SUM(D22:G22)</f>
        <v>0</v>
      </c>
      <c r="I22" s="197"/>
      <c r="J22" s="21"/>
      <c r="K22" s="17"/>
      <c r="L22" s="17"/>
      <c r="M22" s="17"/>
    </row>
    <row r="23" spans="1:13" s="4" customFormat="1" ht="12.75">
      <c r="A23" s="37" t="s">
        <v>216</v>
      </c>
      <c r="B23" s="38" t="s">
        <v>405</v>
      </c>
      <c r="C23" s="215">
        <v>0</v>
      </c>
      <c r="D23" s="5">
        <v>0</v>
      </c>
      <c r="E23" s="5">
        <v>0</v>
      </c>
      <c r="F23" s="5">
        <v>0</v>
      </c>
      <c r="G23" s="5">
        <v>0</v>
      </c>
      <c r="H23" s="44">
        <f t="shared" si="4"/>
        <v>0</v>
      </c>
      <c r="I23" s="197"/>
      <c r="J23" s="21"/>
      <c r="K23" s="17"/>
      <c r="L23" s="17"/>
      <c r="M23" s="17"/>
    </row>
    <row r="24" spans="1:13" s="4" customFormat="1" ht="12.75">
      <c r="A24" s="37" t="s">
        <v>217</v>
      </c>
      <c r="B24" s="38" t="s">
        <v>14</v>
      </c>
      <c r="C24" s="45"/>
      <c r="D24" s="5">
        <v>0</v>
      </c>
      <c r="E24" s="5">
        <v>0</v>
      </c>
      <c r="F24" s="5">
        <v>0</v>
      </c>
      <c r="G24" s="5">
        <v>0</v>
      </c>
      <c r="H24" s="44">
        <f t="shared" si="4"/>
        <v>0</v>
      </c>
      <c r="I24" s="197"/>
      <c r="J24" s="21"/>
      <c r="K24" s="17"/>
      <c r="L24" s="17"/>
      <c r="M24" s="17"/>
    </row>
    <row r="25" spans="1:13" s="4" customFormat="1" ht="12.75">
      <c r="A25" s="37" t="s">
        <v>218</v>
      </c>
      <c r="B25" s="38" t="s">
        <v>324</v>
      </c>
      <c r="C25" s="45"/>
      <c r="D25" s="5">
        <v>0</v>
      </c>
      <c r="E25" s="5">
        <v>0</v>
      </c>
      <c r="F25" s="5">
        <v>0</v>
      </c>
      <c r="G25" s="5">
        <v>0</v>
      </c>
      <c r="H25" s="44">
        <f t="shared" si="4"/>
        <v>0</v>
      </c>
      <c r="I25" s="197"/>
      <c r="J25" s="21"/>
      <c r="K25" s="17"/>
      <c r="L25" s="17"/>
      <c r="M25" s="17"/>
    </row>
    <row r="26" spans="1:13" s="4" customFormat="1" ht="12.75">
      <c r="A26" s="37" t="s">
        <v>219</v>
      </c>
      <c r="B26" s="38" t="s">
        <v>15</v>
      </c>
      <c r="C26" s="45"/>
      <c r="D26" s="346">
        <f>+SUM(D27:D29)</f>
        <v>0</v>
      </c>
      <c r="E26" s="346">
        <f>+SUM(E27:E29)</f>
        <v>0</v>
      </c>
      <c r="F26" s="346">
        <f>+SUM(F27:F29)</f>
        <v>0</v>
      </c>
      <c r="G26" s="346">
        <f>+SUM(G27:G29)</f>
        <v>0</v>
      </c>
      <c r="H26" s="44">
        <f t="shared" si="4"/>
        <v>0</v>
      </c>
      <c r="I26" s="197"/>
      <c r="J26" s="21"/>
      <c r="K26" s="17"/>
      <c r="L26" s="17"/>
      <c r="M26" s="17"/>
    </row>
    <row r="27" spans="1:13" s="4" customFormat="1" ht="12.75">
      <c r="A27" s="37" t="s">
        <v>723</v>
      </c>
      <c r="B27" s="38" t="s">
        <v>726</v>
      </c>
      <c r="C27" s="45"/>
      <c r="D27" s="5">
        <v>0</v>
      </c>
      <c r="E27" s="5">
        <v>0</v>
      </c>
      <c r="F27" s="5">
        <v>0</v>
      </c>
      <c r="G27" s="5">
        <v>0</v>
      </c>
      <c r="H27" s="44">
        <f t="shared" si="4"/>
        <v>0</v>
      </c>
      <c r="I27" s="197"/>
      <c r="J27" s="21"/>
      <c r="K27" s="17"/>
      <c r="L27" s="17"/>
      <c r="M27" s="17"/>
    </row>
    <row r="28" spans="1:13" s="4" customFormat="1" ht="12.75">
      <c r="A28" s="37" t="s">
        <v>724</v>
      </c>
      <c r="B28" s="38" t="s">
        <v>727</v>
      </c>
      <c r="C28" s="45"/>
      <c r="D28" s="5">
        <v>0</v>
      </c>
      <c r="E28" s="5">
        <v>0</v>
      </c>
      <c r="F28" s="5">
        <v>0</v>
      </c>
      <c r="G28" s="5">
        <v>0</v>
      </c>
      <c r="H28" s="44">
        <f t="shared" si="4"/>
        <v>0</v>
      </c>
      <c r="I28" s="197"/>
      <c r="J28" s="21"/>
      <c r="K28" s="17"/>
      <c r="L28" s="17"/>
      <c r="M28" s="17"/>
    </row>
    <row r="29" spans="1:13" s="4" customFormat="1" ht="12.75">
      <c r="A29" s="37" t="s">
        <v>725</v>
      </c>
      <c r="B29" s="38" t="s">
        <v>728</v>
      </c>
      <c r="C29" s="45"/>
      <c r="D29" s="5">
        <v>0</v>
      </c>
      <c r="E29" s="5">
        <v>0</v>
      </c>
      <c r="F29" s="5">
        <v>0</v>
      </c>
      <c r="G29" s="5">
        <v>0</v>
      </c>
      <c r="H29" s="44">
        <f t="shared" si="4"/>
        <v>0</v>
      </c>
      <c r="I29" s="197"/>
      <c r="J29" s="21"/>
      <c r="K29" s="17"/>
      <c r="L29" s="17"/>
      <c r="M29" s="17"/>
    </row>
    <row r="30" spans="1:13" s="3" customFormat="1" ht="12.75">
      <c r="A30" s="39" t="s">
        <v>325</v>
      </c>
      <c r="B30" s="40" t="s">
        <v>199</v>
      </c>
      <c r="C30" s="188">
        <f>SUM(C22:C26)</f>
        <v>0</v>
      </c>
      <c r="D30" s="43">
        <f>SUM(D22:D28)</f>
        <v>0</v>
      </c>
      <c r="E30" s="43">
        <f>SUM(E22:E28)</f>
        <v>0</v>
      </c>
      <c r="F30" s="43">
        <f>SUM(F22:F28)</f>
        <v>0</v>
      </c>
      <c r="G30" s="43">
        <f>SUM(G22:G28)</f>
        <v>0</v>
      </c>
      <c r="H30" s="43">
        <f>SUM(H22:H26)</f>
        <v>0</v>
      </c>
      <c r="I30" s="198"/>
      <c r="J30" s="21"/>
      <c r="K30" s="17"/>
      <c r="L30" s="17"/>
      <c r="M30" s="17"/>
    </row>
    <row r="31" spans="1:13" s="3" customFormat="1" ht="12.75">
      <c r="A31" s="39" t="s">
        <v>227</v>
      </c>
      <c r="B31" s="40" t="s">
        <v>204</v>
      </c>
      <c r="C31" s="188">
        <f aca="true" t="shared" si="5" ref="C31:H31">C8+C11+C15+C20+C30</f>
        <v>0</v>
      </c>
      <c r="D31" s="43">
        <f t="shared" si="5"/>
        <v>0</v>
      </c>
      <c r="E31" s="43">
        <f t="shared" si="5"/>
        <v>0</v>
      </c>
      <c r="F31" s="43">
        <f t="shared" si="5"/>
        <v>0</v>
      </c>
      <c r="G31" s="43">
        <f t="shared" si="5"/>
        <v>0</v>
      </c>
      <c r="H31" s="43">
        <f t="shared" si="5"/>
        <v>0</v>
      </c>
      <c r="I31" s="198"/>
      <c r="J31" s="21"/>
      <c r="K31" s="17"/>
      <c r="L31" s="17"/>
      <c r="M31" s="17"/>
    </row>
    <row r="32" spans="1:13" s="3" customFormat="1" ht="12.75">
      <c r="A32" s="39"/>
      <c r="B32" s="40"/>
      <c r="C32" s="46"/>
      <c r="D32" s="46"/>
      <c r="E32" s="46"/>
      <c r="F32" s="46"/>
      <c r="G32" s="46"/>
      <c r="H32" s="46"/>
      <c r="I32" s="200"/>
      <c r="J32" s="21"/>
      <c r="K32" s="17"/>
      <c r="L32" s="17"/>
      <c r="M32" s="17"/>
    </row>
    <row r="33" spans="1:13" s="3" customFormat="1" ht="15.75" customHeight="1">
      <c r="A33" s="39" t="s">
        <v>53</v>
      </c>
      <c r="B33" s="40" t="s">
        <v>228</v>
      </c>
      <c r="C33" s="46"/>
      <c r="D33" s="46"/>
      <c r="E33" s="46"/>
      <c r="F33" s="46"/>
      <c r="G33" s="46"/>
      <c r="H33" s="46"/>
      <c r="I33" s="200"/>
      <c r="J33" s="21"/>
      <c r="K33" s="17"/>
      <c r="L33" s="17"/>
      <c r="M33" s="17"/>
    </row>
    <row r="34" spans="1:13" s="3" customFormat="1" ht="15.75" customHeight="1">
      <c r="A34" s="34" t="s">
        <v>46</v>
      </c>
      <c r="B34" s="33" t="s">
        <v>409</v>
      </c>
      <c r="C34" s="35"/>
      <c r="D34" s="35"/>
      <c r="E34" s="35"/>
      <c r="F34" s="35"/>
      <c r="G34" s="35"/>
      <c r="H34" s="35"/>
      <c r="I34" s="199"/>
      <c r="J34" s="21"/>
      <c r="K34" s="17"/>
      <c r="L34" s="22"/>
      <c r="M34" s="22"/>
    </row>
    <row r="35" spans="1:13" s="4" customFormat="1" ht="12.75">
      <c r="A35" s="37" t="s">
        <v>230</v>
      </c>
      <c r="B35" s="38" t="s">
        <v>16</v>
      </c>
      <c r="C35" s="215">
        <v>0</v>
      </c>
      <c r="D35" s="5">
        <v>0</v>
      </c>
      <c r="E35" s="5">
        <v>0</v>
      </c>
      <c r="F35" s="5">
        <v>0</v>
      </c>
      <c r="G35" s="5">
        <v>0</v>
      </c>
      <c r="H35" s="44">
        <f>SUM(D35:G35)</f>
        <v>0</v>
      </c>
      <c r="I35" s="201"/>
      <c r="J35" s="21"/>
      <c r="K35" s="17"/>
      <c r="L35" s="17"/>
      <c r="M35" s="17"/>
    </row>
    <row r="36" spans="1:13" s="4" customFormat="1" ht="12.75">
      <c r="A36" s="37" t="s">
        <v>231</v>
      </c>
      <c r="B36" s="38" t="s">
        <v>17</v>
      </c>
      <c r="C36" s="45"/>
      <c r="D36" s="5">
        <v>0</v>
      </c>
      <c r="E36" s="5">
        <v>0</v>
      </c>
      <c r="F36" s="5">
        <v>0</v>
      </c>
      <c r="G36" s="5">
        <v>0</v>
      </c>
      <c r="H36" s="44">
        <f>SUM(D36:G36)</f>
        <v>0</v>
      </c>
      <c r="I36" s="201"/>
      <c r="J36" s="21"/>
      <c r="K36" s="17"/>
      <c r="L36" s="17"/>
      <c r="M36" s="17"/>
    </row>
    <row r="37" spans="1:13" s="4" customFormat="1" ht="12.75">
      <c r="A37" s="37" t="s">
        <v>232</v>
      </c>
      <c r="B37" s="38" t="s">
        <v>18</v>
      </c>
      <c r="C37" s="45"/>
      <c r="D37" s="5">
        <v>0</v>
      </c>
      <c r="E37" s="5">
        <v>0</v>
      </c>
      <c r="F37" s="5">
        <v>0</v>
      </c>
      <c r="G37" s="5">
        <v>0</v>
      </c>
      <c r="H37" s="44">
        <f>SUM(D37:G37)</f>
        <v>0</v>
      </c>
      <c r="I37" s="201"/>
      <c r="J37" s="21"/>
      <c r="K37" s="17"/>
      <c r="L37" s="17"/>
      <c r="M37" s="17"/>
    </row>
    <row r="38" spans="1:13" s="4" customFormat="1" ht="12.75">
      <c r="A38" s="37" t="s">
        <v>233</v>
      </c>
      <c r="B38" s="38" t="s">
        <v>493</v>
      </c>
      <c r="C38" s="215">
        <v>0</v>
      </c>
      <c r="D38" s="5">
        <v>0</v>
      </c>
      <c r="E38" s="5">
        <v>0</v>
      </c>
      <c r="F38" s="5">
        <v>0</v>
      </c>
      <c r="G38" s="5">
        <v>0</v>
      </c>
      <c r="H38" s="44">
        <f>SUM(D38:G38)</f>
        <v>0</v>
      </c>
      <c r="I38" s="201"/>
      <c r="J38" s="21"/>
      <c r="K38" s="17"/>
      <c r="L38" s="17"/>
      <c r="M38" s="17"/>
    </row>
    <row r="39" spans="1:13" s="3" customFormat="1" ht="15.75" customHeight="1">
      <c r="A39" s="34" t="s">
        <v>47</v>
      </c>
      <c r="B39" s="33" t="s">
        <v>206</v>
      </c>
      <c r="C39" s="35"/>
      <c r="D39" s="35"/>
      <c r="E39" s="35"/>
      <c r="F39" s="35"/>
      <c r="G39" s="35"/>
      <c r="H39" s="35"/>
      <c r="I39" s="199"/>
      <c r="J39" s="21"/>
      <c r="K39" s="17"/>
      <c r="L39" s="22"/>
      <c r="M39" s="22"/>
    </row>
    <row r="40" spans="1:13" s="4" customFormat="1" ht="12.75">
      <c r="A40" s="37" t="s">
        <v>235</v>
      </c>
      <c r="B40" s="38" t="s">
        <v>16</v>
      </c>
      <c r="C40" s="215">
        <v>0</v>
      </c>
      <c r="D40" s="5">
        <v>0</v>
      </c>
      <c r="E40" s="5">
        <v>0</v>
      </c>
      <c r="F40" s="5">
        <v>0</v>
      </c>
      <c r="G40" s="5">
        <v>0</v>
      </c>
      <c r="H40" s="44">
        <f>SUM(D40:G40)</f>
        <v>0</v>
      </c>
      <c r="I40" s="201"/>
      <c r="J40" s="21"/>
      <c r="K40" s="17"/>
      <c r="L40" s="17"/>
      <c r="M40" s="17"/>
    </row>
    <row r="41" spans="1:13" s="4" customFormat="1" ht="12.75">
      <c r="A41" s="37" t="s">
        <v>234</v>
      </c>
      <c r="B41" s="38" t="s">
        <v>17</v>
      </c>
      <c r="C41" s="45"/>
      <c r="D41" s="5">
        <v>0</v>
      </c>
      <c r="E41" s="5">
        <v>0</v>
      </c>
      <c r="F41" s="5">
        <v>0</v>
      </c>
      <c r="G41" s="5">
        <v>0</v>
      </c>
      <c r="H41" s="44">
        <f>SUM(D41:G41)</f>
        <v>0</v>
      </c>
      <c r="I41" s="201"/>
      <c r="J41" s="21"/>
      <c r="K41" s="17"/>
      <c r="L41" s="17"/>
      <c r="M41" s="17"/>
    </row>
    <row r="42" spans="1:13" s="4" customFormat="1" ht="12.75">
      <c r="A42" s="37" t="s">
        <v>236</v>
      </c>
      <c r="B42" s="38" t="s">
        <v>18</v>
      </c>
      <c r="C42" s="45"/>
      <c r="D42" s="5">
        <v>0</v>
      </c>
      <c r="E42" s="5">
        <v>0</v>
      </c>
      <c r="F42" s="5">
        <v>0</v>
      </c>
      <c r="G42" s="5">
        <v>0</v>
      </c>
      <c r="H42" s="44">
        <f>SUM(D42:G42)</f>
        <v>0</v>
      </c>
      <c r="I42" s="201"/>
      <c r="J42" s="21"/>
      <c r="K42" s="17"/>
      <c r="L42" s="17"/>
      <c r="M42" s="17"/>
    </row>
    <row r="43" spans="1:13" s="4" customFormat="1" ht="12.75">
      <c r="A43" s="37" t="s">
        <v>237</v>
      </c>
      <c r="B43" s="38" t="s">
        <v>493</v>
      </c>
      <c r="C43" s="215">
        <v>0</v>
      </c>
      <c r="D43" s="5">
        <v>0</v>
      </c>
      <c r="E43" s="5">
        <v>0</v>
      </c>
      <c r="F43" s="5">
        <v>0</v>
      </c>
      <c r="G43" s="5">
        <v>0</v>
      </c>
      <c r="H43" s="44">
        <f>SUM(D43:G43)</f>
        <v>0</v>
      </c>
      <c r="I43" s="201"/>
      <c r="J43" s="21"/>
      <c r="K43" s="17"/>
      <c r="L43" s="17"/>
      <c r="M43" s="17"/>
    </row>
    <row r="44" spans="1:13" s="3" customFormat="1" ht="15.75" customHeight="1">
      <c r="A44" s="34" t="s">
        <v>238</v>
      </c>
      <c r="B44" s="33" t="s">
        <v>207</v>
      </c>
      <c r="C44" s="35"/>
      <c r="D44" s="35"/>
      <c r="E44" s="35"/>
      <c r="F44" s="35"/>
      <c r="G44" s="35"/>
      <c r="H44" s="35"/>
      <c r="I44" s="199"/>
      <c r="J44" s="21"/>
      <c r="K44" s="17"/>
      <c r="L44" s="22"/>
      <c r="M44" s="22"/>
    </row>
    <row r="45" spans="1:13" s="4" customFormat="1" ht="12.75">
      <c r="A45" s="37" t="s">
        <v>239</v>
      </c>
      <c r="B45" s="38" t="s">
        <v>16</v>
      </c>
      <c r="C45" s="215">
        <v>0</v>
      </c>
      <c r="D45" s="5">
        <v>0</v>
      </c>
      <c r="E45" s="5">
        <v>0</v>
      </c>
      <c r="F45" s="5">
        <v>0</v>
      </c>
      <c r="G45" s="5">
        <v>0</v>
      </c>
      <c r="H45" s="44">
        <f>SUM(D45:G45)</f>
        <v>0</v>
      </c>
      <c r="I45" s="201"/>
      <c r="J45" s="21"/>
      <c r="K45" s="17"/>
      <c r="L45" s="17"/>
      <c r="M45" s="17"/>
    </row>
    <row r="46" spans="1:13" s="4" customFormat="1" ht="12.75">
      <c r="A46" s="37" t="s">
        <v>240</v>
      </c>
      <c r="B46" s="38" t="s">
        <v>17</v>
      </c>
      <c r="C46" s="45"/>
      <c r="D46" s="5">
        <v>0</v>
      </c>
      <c r="E46" s="5">
        <v>0</v>
      </c>
      <c r="F46" s="5">
        <v>0</v>
      </c>
      <c r="G46" s="5">
        <v>0</v>
      </c>
      <c r="H46" s="44">
        <f>SUM(D46:G46)</f>
        <v>0</v>
      </c>
      <c r="I46" s="201"/>
      <c r="J46" s="21"/>
      <c r="K46" s="17"/>
      <c r="L46" s="17"/>
      <c r="M46" s="17"/>
    </row>
    <row r="47" spans="1:13" s="4" customFormat="1" ht="12.75">
      <c r="A47" s="37" t="s">
        <v>241</v>
      </c>
      <c r="B47" s="38" t="s">
        <v>18</v>
      </c>
      <c r="C47" s="45"/>
      <c r="D47" s="5">
        <v>0</v>
      </c>
      <c r="E47" s="5">
        <v>0</v>
      </c>
      <c r="F47" s="5">
        <v>0</v>
      </c>
      <c r="G47" s="5">
        <v>0</v>
      </c>
      <c r="H47" s="44">
        <f>SUM(D47:G47)</f>
        <v>0</v>
      </c>
      <c r="I47" s="201"/>
      <c r="J47" s="21"/>
      <c r="K47" s="17"/>
      <c r="L47" s="17"/>
      <c r="M47" s="17"/>
    </row>
    <row r="48" spans="1:13" s="4" customFormat="1" ht="12.75">
      <c r="A48" s="37" t="s">
        <v>242</v>
      </c>
      <c r="B48" s="38" t="s">
        <v>493</v>
      </c>
      <c r="C48" s="215">
        <v>0</v>
      </c>
      <c r="D48" s="5">
        <v>0</v>
      </c>
      <c r="E48" s="5">
        <v>0</v>
      </c>
      <c r="F48" s="5">
        <v>0</v>
      </c>
      <c r="G48" s="5">
        <v>0</v>
      </c>
      <c r="H48" s="44">
        <f>SUM(D48:G48)</f>
        <v>0</v>
      </c>
      <c r="I48" s="201"/>
      <c r="J48" s="21"/>
      <c r="K48" s="17"/>
      <c r="L48" s="17"/>
      <c r="M48" s="17"/>
    </row>
    <row r="49" spans="1:13" s="3" customFormat="1" ht="15.75" customHeight="1">
      <c r="A49" s="34" t="s">
        <v>243</v>
      </c>
      <c r="B49" s="33" t="s">
        <v>205</v>
      </c>
      <c r="C49" s="35"/>
      <c r="D49" s="35"/>
      <c r="E49" s="35"/>
      <c r="F49" s="35"/>
      <c r="G49" s="35"/>
      <c r="H49" s="35"/>
      <c r="I49" s="199"/>
      <c r="J49" s="21"/>
      <c r="K49" s="17"/>
      <c r="L49" s="22"/>
      <c r="M49" s="22"/>
    </row>
    <row r="50" spans="1:13" s="4" customFormat="1" ht="12.75">
      <c r="A50" s="37" t="s">
        <v>244</v>
      </c>
      <c r="B50" s="38" t="s">
        <v>16</v>
      </c>
      <c r="C50" s="215">
        <v>0</v>
      </c>
      <c r="D50" s="5">
        <v>0</v>
      </c>
      <c r="E50" s="5">
        <v>0</v>
      </c>
      <c r="F50" s="5">
        <v>0</v>
      </c>
      <c r="G50" s="5">
        <v>0</v>
      </c>
      <c r="H50" s="44">
        <f>SUM(D50:G50)</f>
        <v>0</v>
      </c>
      <c r="I50" s="201"/>
      <c r="J50" s="21"/>
      <c r="K50" s="17"/>
      <c r="L50" s="17"/>
      <c r="M50" s="17"/>
    </row>
    <row r="51" spans="1:13" s="4" customFormat="1" ht="12.75">
      <c r="A51" s="37" t="s">
        <v>245</v>
      </c>
      <c r="B51" s="38" t="s">
        <v>17</v>
      </c>
      <c r="C51" s="45"/>
      <c r="D51" s="5">
        <v>0</v>
      </c>
      <c r="E51" s="5">
        <v>0</v>
      </c>
      <c r="F51" s="5">
        <v>0</v>
      </c>
      <c r="G51" s="5">
        <v>0</v>
      </c>
      <c r="H51" s="44">
        <f>SUM(D51:G51)</f>
        <v>0</v>
      </c>
      <c r="I51" s="201"/>
      <c r="J51" s="21"/>
      <c r="K51" s="17"/>
      <c r="L51" s="17"/>
      <c r="M51" s="17"/>
    </row>
    <row r="52" spans="1:13" s="4" customFormat="1" ht="12.75">
      <c r="A52" s="37" t="s">
        <v>246</v>
      </c>
      <c r="B52" s="38" t="s">
        <v>18</v>
      </c>
      <c r="C52" s="45"/>
      <c r="D52" s="5">
        <v>0</v>
      </c>
      <c r="E52" s="5">
        <v>0</v>
      </c>
      <c r="F52" s="5">
        <v>0</v>
      </c>
      <c r="G52" s="5">
        <v>0</v>
      </c>
      <c r="H52" s="44">
        <f>SUM(D52:G52)</f>
        <v>0</v>
      </c>
      <c r="I52" s="201"/>
      <c r="J52" s="21"/>
      <c r="K52" s="17"/>
      <c r="L52" s="17"/>
      <c r="M52" s="17"/>
    </row>
    <row r="53" spans="1:13" s="4" customFormat="1" ht="12.75">
      <c r="A53" s="37" t="s">
        <v>247</v>
      </c>
      <c r="B53" s="38" t="s">
        <v>493</v>
      </c>
      <c r="C53" s="215">
        <v>0</v>
      </c>
      <c r="D53" s="5">
        <v>0</v>
      </c>
      <c r="E53" s="5">
        <v>0</v>
      </c>
      <c r="F53" s="5">
        <v>0</v>
      </c>
      <c r="G53" s="5">
        <v>0</v>
      </c>
      <c r="H53" s="44">
        <f>SUM(D53:G53)</f>
        <v>0</v>
      </c>
      <c r="I53" s="201"/>
      <c r="J53" s="21"/>
      <c r="K53" s="17"/>
      <c r="L53" s="17"/>
      <c r="M53" s="17"/>
    </row>
    <row r="54" spans="1:13" s="4" customFormat="1" ht="15.75" customHeight="1">
      <c r="A54" s="34" t="s">
        <v>248</v>
      </c>
      <c r="B54" s="33" t="s">
        <v>208</v>
      </c>
      <c r="C54" s="35"/>
      <c r="D54" s="35"/>
      <c r="E54" s="35"/>
      <c r="F54" s="35"/>
      <c r="G54" s="35"/>
      <c r="H54" s="35"/>
      <c r="I54" s="199"/>
      <c r="J54" s="21"/>
      <c r="K54" s="17"/>
      <c r="L54" s="22"/>
      <c r="M54" s="22"/>
    </row>
    <row r="55" spans="1:13" s="4" customFormat="1" ht="12.75">
      <c r="A55" s="37" t="s">
        <v>249</v>
      </c>
      <c r="B55" s="38" t="s">
        <v>16</v>
      </c>
      <c r="C55" s="215">
        <v>0</v>
      </c>
      <c r="D55" s="5">
        <v>0</v>
      </c>
      <c r="E55" s="5">
        <v>0</v>
      </c>
      <c r="F55" s="5">
        <v>0</v>
      </c>
      <c r="G55" s="5">
        <v>0</v>
      </c>
      <c r="H55" s="44">
        <f>SUM(D55:G55)</f>
        <v>0</v>
      </c>
      <c r="I55" s="201"/>
      <c r="J55" s="21"/>
      <c r="K55" s="17"/>
      <c r="L55" s="17"/>
      <c r="M55" s="17"/>
    </row>
    <row r="56" spans="1:13" s="4" customFormat="1" ht="12.75">
      <c r="A56" s="37" t="s">
        <v>250</v>
      </c>
      <c r="B56" s="38" t="s">
        <v>17</v>
      </c>
      <c r="C56" s="45"/>
      <c r="D56" s="5">
        <v>0</v>
      </c>
      <c r="E56" s="5">
        <v>0</v>
      </c>
      <c r="F56" s="5">
        <v>0</v>
      </c>
      <c r="G56" s="5">
        <v>0</v>
      </c>
      <c r="H56" s="44">
        <f>SUM(D56:G56)</f>
        <v>0</v>
      </c>
      <c r="I56" s="201"/>
      <c r="J56" s="21"/>
      <c r="K56" s="17"/>
      <c r="L56" s="17"/>
      <c r="M56" s="17"/>
    </row>
    <row r="57" spans="1:13" s="4" customFormat="1" ht="12.75">
      <c r="A57" s="37" t="s">
        <v>251</v>
      </c>
      <c r="B57" s="38" t="s">
        <v>18</v>
      </c>
      <c r="C57" s="45"/>
      <c r="D57" s="5">
        <v>0</v>
      </c>
      <c r="E57" s="5">
        <v>0</v>
      </c>
      <c r="F57" s="5">
        <v>0</v>
      </c>
      <c r="G57" s="5">
        <v>0</v>
      </c>
      <c r="H57" s="44">
        <f>SUM(D57:G57)</f>
        <v>0</v>
      </c>
      <c r="I57" s="201"/>
      <c r="J57" s="21"/>
      <c r="K57" s="17"/>
      <c r="L57" s="17"/>
      <c r="M57" s="17"/>
    </row>
    <row r="58" spans="1:13" s="4" customFormat="1" ht="12.75">
      <c r="A58" s="37" t="s">
        <v>252</v>
      </c>
      <c r="B58" s="38" t="s">
        <v>493</v>
      </c>
      <c r="C58" s="215">
        <v>0</v>
      </c>
      <c r="D58" s="5">
        <v>0</v>
      </c>
      <c r="E58" s="5">
        <v>0</v>
      </c>
      <c r="F58" s="5">
        <v>0</v>
      </c>
      <c r="G58" s="5">
        <v>0</v>
      </c>
      <c r="H58" s="44">
        <f>SUM(D58:G58)</f>
        <v>0</v>
      </c>
      <c r="I58" s="201"/>
      <c r="J58" s="21"/>
      <c r="K58" s="17"/>
      <c r="L58" s="17"/>
      <c r="M58" s="17"/>
    </row>
    <row r="59" spans="1:13" s="3" customFormat="1" ht="15.75" customHeight="1">
      <c r="A59" s="34" t="s">
        <v>410</v>
      </c>
      <c r="B59" s="33" t="s">
        <v>209</v>
      </c>
      <c r="C59" s="35"/>
      <c r="D59" s="35"/>
      <c r="E59" s="35"/>
      <c r="F59" s="35"/>
      <c r="G59" s="35"/>
      <c r="H59" s="35"/>
      <c r="I59" s="199"/>
      <c r="J59" s="21"/>
      <c r="K59" s="17"/>
      <c r="L59" s="22"/>
      <c r="M59" s="22"/>
    </row>
    <row r="60" spans="1:13" s="4" customFormat="1" ht="12.75">
      <c r="A60" s="37" t="s">
        <v>411</v>
      </c>
      <c r="B60" s="38" t="s">
        <v>16</v>
      </c>
      <c r="C60" s="215">
        <v>0</v>
      </c>
      <c r="D60" s="5">
        <v>0</v>
      </c>
      <c r="E60" s="5">
        <v>0</v>
      </c>
      <c r="F60" s="5">
        <v>0</v>
      </c>
      <c r="G60" s="5">
        <v>0</v>
      </c>
      <c r="H60" s="44">
        <v>0</v>
      </c>
      <c r="I60" s="201"/>
      <c r="J60" s="21"/>
      <c r="K60" s="17"/>
      <c r="L60" s="17"/>
      <c r="M60" s="17"/>
    </row>
    <row r="61" spans="1:13" s="4" customFormat="1" ht="12.75">
      <c r="A61" s="37" t="s">
        <v>412</v>
      </c>
      <c r="B61" s="38" t="s">
        <v>17</v>
      </c>
      <c r="C61" s="45"/>
      <c r="D61" s="5">
        <v>0</v>
      </c>
      <c r="E61" s="5">
        <v>0</v>
      </c>
      <c r="F61" s="5">
        <v>0</v>
      </c>
      <c r="G61" s="5">
        <v>0</v>
      </c>
      <c r="H61" s="44">
        <f>SUM(D61:G61)</f>
        <v>0</v>
      </c>
      <c r="I61" s="201"/>
      <c r="J61" s="21"/>
      <c r="K61" s="17"/>
      <c r="L61" s="17"/>
      <c r="M61" s="17"/>
    </row>
    <row r="62" spans="1:13" s="4" customFormat="1" ht="12.75">
      <c r="A62" s="37" t="s">
        <v>413</v>
      </c>
      <c r="B62" s="38" t="s">
        <v>18</v>
      </c>
      <c r="C62" s="45"/>
      <c r="D62" s="5">
        <v>0</v>
      </c>
      <c r="E62" s="5">
        <v>0</v>
      </c>
      <c r="F62" s="5">
        <v>0</v>
      </c>
      <c r="G62" s="5">
        <v>0</v>
      </c>
      <c r="H62" s="44">
        <f>SUM(D62:G62)</f>
        <v>0</v>
      </c>
      <c r="I62" s="201"/>
      <c r="J62" s="21"/>
      <c r="K62" s="17"/>
      <c r="L62" s="17"/>
      <c r="M62" s="17"/>
    </row>
    <row r="63" spans="1:13" s="4" customFormat="1" ht="12.75">
      <c r="A63" s="41" t="s">
        <v>414</v>
      </c>
      <c r="B63" s="42" t="s">
        <v>493</v>
      </c>
      <c r="C63" s="216">
        <v>0</v>
      </c>
      <c r="D63" s="6">
        <v>0</v>
      </c>
      <c r="E63" s="6">
        <v>0</v>
      </c>
      <c r="F63" s="6">
        <v>0</v>
      </c>
      <c r="G63" s="6">
        <v>0</v>
      </c>
      <c r="H63" s="166">
        <f>SUM(D63:G63)</f>
        <v>0</v>
      </c>
      <c r="I63" s="202"/>
      <c r="J63" s="21"/>
      <c r="K63" s="17"/>
      <c r="L63" s="17"/>
      <c r="M63" s="17"/>
    </row>
    <row r="64" spans="1:13" s="3" customFormat="1" ht="12.75">
      <c r="A64" s="39"/>
      <c r="B64" s="40"/>
      <c r="C64" s="46"/>
      <c r="D64" s="46"/>
      <c r="E64" s="46"/>
      <c r="F64" s="46"/>
      <c r="G64" s="46"/>
      <c r="H64" s="46"/>
      <c r="I64" s="200"/>
      <c r="J64" s="21"/>
      <c r="K64" s="17"/>
      <c r="L64" s="17"/>
      <c r="M64" s="17"/>
    </row>
    <row r="65" spans="1:13" s="4" customFormat="1" ht="12.75">
      <c r="A65" s="34" t="s">
        <v>507</v>
      </c>
      <c r="B65" s="33" t="s">
        <v>531</v>
      </c>
      <c r="C65" s="35"/>
      <c r="D65" s="35"/>
      <c r="E65" s="35"/>
      <c r="F65" s="35"/>
      <c r="G65" s="35"/>
      <c r="H65" s="35"/>
      <c r="I65" s="199"/>
      <c r="J65" s="21"/>
      <c r="K65" s="17"/>
      <c r="L65" s="22"/>
      <c r="M65" s="22"/>
    </row>
    <row r="66" spans="1:13" s="4" customFormat="1" ht="12.75">
      <c r="A66" s="37" t="s">
        <v>508</v>
      </c>
      <c r="B66" s="38" t="s">
        <v>532</v>
      </c>
      <c r="C66" s="45"/>
      <c r="D66" s="44">
        <f>D43+D8</f>
        <v>0</v>
      </c>
      <c r="E66" s="44">
        <f>E43+E8</f>
        <v>0</v>
      </c>
      <c r="F66" s="44">
        <f>F43+F8</f>
        <v>0</v>
      </c>
      <c r="G66" s="44">
        <f>G43+G8</f>
        <v>0</v>
      </c>
      <c r="H66" s="44">
        <f>H43+H8</f>
        <v>0</v>
      </c>
      <c r="I66" s="201"/>
      <c r="J66" s="21"/>
      <c r="K66" s="17"/>
      <c r="L66" s="17"/>
      <c r="M66" s="17"/>
    </row>
    <row r="67" spans="1:13" s="4" customFormat="1" ht="12.75">
      <c r="A67" s="37" t="s">
        <v>509</v>
      </c>
      <c r="B67" s="38" t="s">
        <v>533</v>
      </c>
      <c r="C67" s="45"/>
      <c r="D67" s="44">
        <f>D48+D11</f>
        <v>0</v>
      </c>
      <c r="E67" s="44">
        <f>E48+E11</f>
        <v>0</v>
      </c>
      <c r="F67" s="44">
        <f>F48+F11</f>
        <v>0</v>
      </c>
      <c r="G67" s="44">
        <f>G48+G11</f>
        <v>0</v>
      </c>
      <c r="H67" s="44">
        <f>H48+H11</f>
        <v>0</v>
      </c>
      <c r="I67" s="201"/>
      <c r="J67" s="21"/>
      <c r="K67" s="17"/>
      <c r="L67" s="17"/>
      <c r="M67" s="17"/>
    </row>
    <row r="68" spans="1:13" s="4" customFormat="1" ht="12.75">
      <c r="A68" s="37" t="s">
        <v>510</v>
      </c>
      <c r="B68" s="38" t="s">
        <v>534</v>
      </c>
      <c r="C68" s="45"/>
      <c r="D68" s="44">
        <f>D53+D15</f>
        <v>0</v>
      </c>
      <c r="E68" s="44">
        <f>E53+E15</f>
        <v>0</v>
      </c>
      <c r="F68" s="44">
        <f>F53+F15</f>
        <v>0</v>
      </c>
      <c r="G68" s="44">
        <f>G53+G15</f>
        <v>0</v>
      </c>
      <c r="H68" s="44">
        <f>H53+H15</f>
        <v>0</v>
      </c>
      <c r="I68" s="201"/>
      <c r="J68" s="21"/>
      <c r="K68" s="17"/>
      <c r="L68" s="17"/>
      <c r="M68" s="17"/>
    </row>
    <row r="69" spans="1:13" s="4" customFormat="1" ht="12.75">
      <c r="A69" s="37" t="s">
        <v>511</v>
      </c>
      <c r="B69" s="38" t="s">
        <v>535</v>
      </c>
      <c r="C69" s="45"/>
      <c r="D69" s="44">
        <f>D58+D20</f>
        <v>0</v>
      </c>
      <c r="E69" s="44">
        <v>0</v>
      </c>
      <c r="F69" s="44">
        <f>F58+F20</f>
        <v>0</v>
      </c>
      <c r="G69" s="44">
        <f>G58+G20</f>
        <v>0</v>
      </c>
      <c r="H69" s="44">
        <f>H58+H20</f>
        <v>0</v>
      </c>
      <c r="I69" s="201"/>
      <c r="J69" s="21"/>
      <c r="K69" s="17"/>
      <c r="L69" s="17"/>
      <c r="M69" s="17"/>
    </row>
    <row r="70" spans="1:13" s="4" customFormat="1" ht="12.75">
      <c r="A70" s="37" t="s">
        <v>512</v>
      </c>
      <c r="B70" s="42" t="s">
        <v>536</v>
      </c>
      <c r="C70" s="90"/>
      <c r="D70" s="166">
        <f>D63+D30</f>
        <v>0</v>
      </c>
      <c r="E70" s="166">
        <f>E63+E30</f>
        <v>0</v>
      </c>
      <c r="F70" s="166">
        <f>F63+F30</f>
        <v>0</v>
      </c>
      <c r="G70" s="166">
        <f>G63+G30</f>
        <v>0</v>
      </c>
      <c r="H70" s="166">
        <f>H63+H30</f>
        <v>0</v>
      </c>
      <c r="I70" s="202"/>
      <c r="J70" s="21"/>
      <c r="K70" s="17"/>
      <c r="L70" s="17"/>
      <c r="M70" s="17"/>
    </row>
    <row r="71" spans="1:9" s="4" customFormat="1" ht="12.75">
      <c r="A71" s="39" t="s">
        <v>513</v>
      </c>
      <c r="B71" s="110" t="s">
        <v>540</v>
      </c>
      <c r="C71" s="157"/>
      <c r="D71" s="226">
        <f>SUM(D66:D70)</f>
        <v>0</v>
      </c>
      <c r="E71" s="226">
        <f>SUM(E66:E70)</f>
        <v>0</v>
      </c>
      <c r="F71" s="226">
        <f>SUM(F66:F70)</f>
        <v>0</v>
      </c>
      <c r="G71" s="226">
        <f>SUM(G66:G70)</f>
        <v>0</v>
      </c>
      <c r="H71" s="226">
        <f>SUM(H66:H70)</f>
        <v>0</v>
      </c>
      <c r="I71" s="222"/>
    </row>
    <row r="72" spans="1:8" s="3" customFormat="1" ht="12.75">
      <c r="A72" s="34" t="s">
        <v>860</v>
      </c>
      <c r="B72" s="33" t="s">
        <v>867</v>
      </c>
      <c r="C72" s="35"/>
      <c r="D72" s="35"/>
      <c r="E72" s="35"/>
      <c r="F72" s="35"/>
      <c r="G72" s="35"/>
      <c r="H72" s="35"/>
    </row>
    <row r="73" spans="1:8" s="3" customFormat="1" ht="12.75">
      <c r="A73" s="37" t="s">
        <v>861</v>
      </c>
      <c r="B73" s="38" t="s">
        <v>868</v>
      </c>
      <c r="C73" s="45"/>
      <c r="D73" s="45"/>
      <c r="E73" s="45"/>
      <c r="F73" s="45"/>
      <c r="G73" s="45"/>
      <c r="H73" s="5">
        <v>0</v>
      </c>
    </row>
    <row r="74" spans="1:8" s="3" customFormat="1" ht="12.75">
      <c r="A74" s="37" t="s">
        <v>862</v>
      </c>
      <c r="B74" s="38" t="s">
        <v>869</v>
      </c>
      <c r="C74" s="45"/>
      <c r="D74" s="45"/>
      <c r="E74" s="45"/>
      <c r="F74" s="45"/>
      <c r="G74" s="45"/>
      <c r="H74" s="5">
        <v>0</v>
      </c>
    </row>
    <row r="75" spans="1:8" s="3" customFormat="1" ht="12.75">
      <c r="A75" s="37" t="s">
        <v>863</v>
      </c>
      <c r="B75" s="38" t="s">
        <v>870</v>
      </c>
      <c r="C75" s="45"/>
      <c r="D75" s="45"/>
      <c r="E75" s="45"/>
      <c r="F75" s="45"/>
      <c r="G75" s="45"/>
      <c r="H75" s="5">
        <v>0</v>
      </c>
    </row>
    <row r="76" spans="1:8" s="3" customFormat="1" ht="12.75">
      <c r="A76" s="37" t="s">
        <v>864</v>
      </c>
      <c r="B76" s="38" t="s">
        <v>871</v>
      </c>
      <c r="C76" s="45"/>
      <c r="D76" s="45"/>
      <c r="E76" s="45"/>
      <c r="F76" s="45"/>
      <c r="G76" s="45"/>
      <c r="H76" s="5">
        <v>0</v>
      </c>
    </row>
    <row r="77" spans="1:8" s="3" customFormat="1" ht="12.75">
      <c r="A77" s="37" t="s">
        <v>865</v>
      </c>
      <c r="B77" s="42" t="s">
        <v>872</v>
      </c>
      <c r="C77" s="90"/>
      <c r="D77" s="90"/>
      <c r="E77" s="90"/>
      <c r="F77" s="90"/>
      <c r="G77" s="90"/>
      <c r="H77" s="6">
        <v>0</v>
      </c>
    </row>
    <row r="78" spans="1:8" s="3" customFormat="1" ht="12.75">
      <c r="A78" s="39" t="s">
        <v>866</v>
      </c>
      <c r="B78" s="110" t="s">
        <v>540</v>
      </c>
      <c r="C78" s="157"/>
      <c r="D78" s="420"/>
      <c r="E78" s="420"/>
      <c r="F78" s="420"/>
      <c r="G78" s="420"/>
      <c r="H78" s="226">
        <f>SUM(H73:H77)</f>
        <v>0</v>
      </c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</sheetData>
  <sheetProtection password="A442" sheet="1" objects="1" scenarios="1"/>
  <mergeCells count="4">
    <mergeCell ref="A1:A2"/>
    <mergeCell ref="B1:B2"/>
    <mergeCell ref="C1:D2"/>
    <mergeCell ref="F1:I2"/>
  </mergeCells>
  <dataValidations count="2">
    <dataValidation type="decimal" operator="greaterThanOrEqual" allowBlank="1" showInputMessage="1" showErrorMessage="1" errorTitle="Fehlermeldung" error="Nur Zahlen, die größer oder gleich Null sind dürfen eingegeben werden!" sqref="C7:G7 C10:G10 C13:G13 D14:G14 C17:C18 C60 D17:G19 D60:G64 C63:C64 D56:G57 C48:G48 C38:G38 C35:G35 C22:C25 D36:G37 C40:G40 C43:G43 D41:G42 C45:G45 C55:G55 D51:G52 C53:G53 C50:G50 D46:G47 C58:G58 D22:G29">
      <formula1>0</formula1>
    </dataValidation>
    <dataValidation operator="greaterThanOrEqual" allowBlank="1" showInputMessage="1" showErrorMessage="1" errorTitle="Fehlermeldung" error="Nur Zahlen, die größer oder gleich Null sind dürfen eingegeben werden!" sqref="C59"/>
  </dataValidations>
  <printOptions/>
  <pageMargins left="0.75" right="0.19" top="0.71" bottom="0.8" header="0.4921259845" footer="0.4921259845"/>
  <pageSetup horizontalDpi="600" verticalDpi="600" orientation="landscape" paperSize="9" scale="45" r:id="rId1"/>
  <headerFooter alignWithMargins="0">
    <oddHeader>&amp;R&amp;A</oddHeader>
    <oddFooter>&amp;C&amp;F&amp;RSeite &amp;P/&amp;N</oddFooter>
  </headerFooter>
  <rowBreaks count="1" manualBreakCount="1"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18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9.140625" style="16" bestFit="1" customWidth="1"/>
    <col min="2" max="2" width="90.8515625" style="16" bestFit="1" customWidth="1"/>
    <col min="3" max="3" width="15.28125" style="16" customWidth="1"/>
    <col min="4" max="6" width="15.421875" style="16" customWidth="1"/>
    <col min="7" max="10" width="15.421875" style="3" customWidth="1"/>
    <col min="11" max="11" width="15.421875" style="23" customWidth="1"/>
    <col min="12" max="12" width="15.421875" style="24" bestFit="1" customWidth="1"/>
    <col min="13" max="15" width="11.421875" style="3" customWidth="1"/>
    <col min="16" max="16384" width="11.421875" style="16" customWidth="1"/>
  </cols>
  <sheetData>
    <row r="1" spans="1:12" ht="18" customHeight="1">
      <c r="A1" s="606" t="s">
        <v>106</v>
      </c>
      <c r="B1" s="608" t="s">
        <v>323</v>
      </c>
      <c r="C1" s="609" t="str">
        <f>'A.Organisatorische Fragen'!F1</f>
        <v>Geschäftsjahr 2007</v>
      </c>
      <c r="D1" s="610"/>
      <c r="E1" s="319"/>
      <c r="F1" s="611" t="str">
        <f>'Allgemeine Informationen'!C11</f>
        <v>MUSTERNETZBETREIBER</v>
      </c>
      <c r="G1" s="612"/>
      <c r="H1" s="612"/>
      <c r="I1" s="612"/>
      <c r="J1" s="612"/>
      <c r="K1" s="612"/>
      <c r="L1" s="613"/>
    </row>
    <row r="2" spans="1:15" ht="18" customHeight="1">
      <c r="A2" s="607"/>
      <c r="B2" s="536"/>
      <c r="C2" s="537"/>
      <c r="D2" s="537"/>
      <c r="E2" s="28"/>
      <c r="F2" s="542"/>
      <c r="G2" s="542"/>
      <c r="H2" s="542"/>
      <c r="I2" s="542"/>
      <c r="J2" s="542"/>
      <c r="K2" s="542"/>
      <c r="L2" s="614"/>
      <c r="M2" s="16"/>
      <c r="N2" s="16"/>
      <c r="O2" s="16"/>
    </row>
    <row r="3" spans="1:15" ht="15">
      <c r="A3" s="320"/>
      <c r="B3" s="30"/>
      <c r="C3" s="30"/>
      <c r="D3" s="31" t="s">
        <v>91</v>
      </c>
      <c r="E3" s="32" t="s">
        <v>159</v>
      </c>
      <c r="F3" s="32" t="s">
        <v>160</v>
      </c>
      <c r="G3" s="32" t="s">
        <v>161</v>
      </c>
      <c r="H3" s="32" t="s">
        <v>162</v>
      </c>
      <c r="I3" s="47" t="str">
        <f>'B.Energiew. Daten Teil 1'!H3</f>
        <v>Summe Netz</v>
      </c>
      <c r="J3" s="589" t="str">
        <f>'B.Energiew. Daten Teil 1'!I3</f>
        <v>Kommentare</v>
      </c>
      <c r="K3" s="590"/>
      <c r="L3" s="591"/>
      <c r="M3" s="16"/>
      <c r="N3" s="16"/>
      <c r="O3" s="16"/>
    </row>
    <row r="4" spans="1:16" s="3" customFormat="1" ht="15.75" customHeight="1">
      <c r="A4" s="267" t="s">
        <v>5</v>
      </c>
      <c r="B4" s="33" t="s">
        <v>19</v>
      </c>
      <c r="C4" s="48"/>
      <c r="D4" s="35"/>
      <c r="E4" s="35"/>
      <c r="F4" s="35"/>
      <c r="G4" s="49"/>
      <c r="H4" s="49"/>
      <c r="I4" s="50"/>
      <c r="J4" s="51"/>
      <c r="K4" s="52"/>
      <c r="L4" s="321"/>
      <c r="M4" s="21"/>
      <c r="N4" s="17"/>
      <c r="O4" s="22"/>
      <c r="P4" s="22"/>
    </row>
    <row r="5" spans="1:16" s="3" customFormat="1" ht="12.75">
      <c r="A5" s="287" t="s">
        <v>146</v>
      </c>
      <c r="B5" s="54" t="s">
        <v>20</v>
      </c>
      <c r="C5" s="55" t="str">
        <f>'B.Energiew. Daten Teil 1'!D4</f>
        <v>in MWh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81">
        <f>SUM(D5:H5)</f>
        <v>0</v>
      </c>
      <c r="J5" s="577"/>
      <c r="K5" s="578"/>
      <c r="L5" s="579"/>
      <c r="M5" s="21"/>
      <c r="N5" s="17"/>
      <c r="O5" s="17"/>
      <c r="P5" s="17"/>
    </row>
    <row r="6" spans="1:16" s="3" customFormat="1" ht="12.75">
      <c r="A6" s="322" t="s">
        <v>163</v>
      </c>
      <c r="B6" s="57" t="s">
        <v>21</v>
      </c>
      <c r="C6" s="58" t="str">
        <f>'B.Energiew. Daten Teil 1'!D4</f>
        <v>in MWh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83">
        <f>SUM(D6:H6)</f>
        <v>0</v>
      </c>
      <c r="J6" s="592"/>
      <c r="K6" s="593"/>
      <c r="L6" s="594"/>
      <c r="M6" s="21"/>
      <c r="N6" s="17"/>
      <c r="O6" s="17"/>
      <c r="P6" s="17"/>
    </row>
    <row r="7" spans="1:15" ht="15.75" customHeight="1">
      <c r="A7" s="320" t="s">
        <v>129</v>
      </c>
      <c r="B7" s="33" t="s">
        <v>54</v>
      </c>
      <c r="C7" s="30"/>
      <c r="D7" s="85"/>
      <c r="E7" s="86"/>
      <c r="F7" s="86"/>
      <c r="G7" s="86"/>
      <c r="H7" s="86"/>
      <c r="I7" s="87"/>
      <c r="J7" s="203"/>
      <c r="K7" s="204"/>
      <c r="L7" s="324"/>
      <c r="M7" s="16"/>
      <c r="N7" s="16"/>
      <c r="O7" s="16"/>
    </row>
    <row r="8" spans="1:16" s="3" customFormat="1" ht="12.75">
      <c r="A8" s="287" t="s">
        <v>164</v>
      </c>
      <c r="B8" s="38" t="s">
        <v>3</v>
      </c>
      <c r="C8" s="55" t="str">
        <f>'B.Energiew. Daten Teil 1'!D4</f>
        <v>in MWh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9">
        <f>SUM(D8:H8)</f>
        <v>0</v>
      </c>
      <c r="J8" s="577"/>
      <c r="K8" s="578"/>
      <c r="L8" s="579"/>
      <c r="M8" s="21"/>
      <c r="N8" s="17"/>
      <c r="O8" s="17"/>
      <c r="P8" s="17"/>
    </row>
    <row r="9" spans="1:12" ht="12.75">
      <c r="A9" s="250" t="s">
        <v>165</v>
      </c>
      <c r="B9" s="219" t="s">
        <v>854</v>
      </c>
      <c r="C9" s="177" t="str">
        <f>'B.Energiew. Daten Teil 1'!D4</f>
        <v>in MWh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1">
        <f>SUM(D9:H9)</f>
        <v>0</v>
      </c>
      <c r="J9" s="592"/>
      <c r="K9" s="595"/>
      <c r="L9" s="596"/>
    </row>
    <row r="10" spans="1:12" ht="12.75">
      <c r="A10" s="250" t="s">
        <v>856</v>
      </c>
      <c r="B10" s="219" t="s">
        <v>857</v>
      </c>
      <c r="C10" s="177" t="str">
        <f>'B.Energiew. Daten Teil 1'!D4</f>
        <v>in MWh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81">
        <f>SUM(D10:H10)</f>
        <v>0</v>
      </c>
      <c r="J10" s="592"/>
      <c r="K10" s="595"/>
      <c r="L10" s="596"/>
    </row>
    <row r="11" spans="1:12" ht="12.75">
      <c r="A11" s="250" t="s">
        <v>514</v>
      </c>
      <c r="B11" s="219" t="s">
        <v>855</v>
      </c>
      <c r="C11" s="177" t="s">
        <v>202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81">
        <f>SUM(D11:H11)</f>
        <v>0</v>
      </c>
      <c r="J11" s="220"/>
      <c r="K11" s="347"/>
      <c r="L11" s="349"/>
    </row>
    <row r="12" spans="1:12" ht="12.75">
      <c r="A12" s="250" t="s">
        <v>859</v>
      </c>
      <c r="B12" s="219" t="s">
        <v>858</v>
      </c>
      <c r="C12" s="177" t="s">
        <v>202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81">
        <f>SUM(D12:H12)</f>
        <v>0</v>
      </c>
      <c r="J12" s="597"/>
      <c r="K12" s="598"/>
      <c r="L12" s="599"/>
    </row>
    <row r="13" spans="1:16" s="3" customFormat="1" ht="15.75" customHeight="1">
      <c r="A13" s="325" t="s">
        <v>6</v>
      </c>
      <c r="B13" s="40" t="s">
        <v>22</v>
      </c>
      <c r="C13" s="48"/>
      <c r="D13" s="88"/>
      <c r="E13" s="88"/>
      <c r="F13" s="88"/>
      <c r="G13" s="88"/>
      <c r="H13" s="88"/>
      <c r="I13" s="46"/>
      <c r="J13" s="203"/>
      <c r="K13" s="204"/>
      <c r="L13" s="324"/>
      <c r="M13" s="21"/>
      <c r="N13" s="17"/>
      <c r="O13" s="17"/>
      <c r="P13" s="17"/>
    </row>
    <row r="14" spans="1:16" s="3" customFormat="1" ht="12.75" customHeight="1">
      <c r="A14" s="287" t="s">
        <v>166</v>
      </c>
      <c r="B14" s="38" t="s">
        <v>23</v>
      </c>
      <c r="C14" s="55" t="str">
        <f>'B.Energiew. Daten Teil 1'!D4</f>
        <v>in MWh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81">
        <f>SUM(D14:H14)</f>
        <v>0</v>
      </c>
      <c r="J14" s="577"/>
      <c r="K14" s="578"/>
      <c r="L14" s="579"/>
      <c r="M14" s="21"/>
      <c r="N14" s="17"/>
      <c r="O14" s="17"/>
      <c r="P14" s="17"/>
    </row>
    <row r="15" spans="1:16" s="3" customFormat="1" ht="12.75" customHeight="1">
      <c r="A15" s="287" t="s">
        <v>167</v>
      </c>
      <c r="B15" s="38" t="s">
        <v>24</v>
      </c>
      <c r="C15" s="55" t="str">
        <f>'B.Energiew. Daten Teil 1'!D4</f>
        <v>in MWh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81">
        <f>SUM(D15:H15)</f>
        <v>0</v>
      </c>
      <c r="J15" s="592"/>
      <c r="K15" s="593"/>
      <c r="L15" s="594"/>
      <c r="M15" s="21"/>
      <c r="N15" s="17"/>
      <c r="O15" s="17"/>
      <c r="P15" s="17"/>
    </row>
    <row r="16" spans="1:16" s="3" customFormat="1" ht="12.75" customHeight="1">
      <c r="A16" s="287" t="s">
        <v>168</v>
      </c>
      <c r="B16" s="38" t="s">
        <v>399</v>
      </c>
      <c r="C16" s="55" t="str">
        <f>'B.Energiew. Daten Teil 1'!D4</f>
        <v>in MWh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81">
        <f>SUM(D16:H16)</f>
        <v>0</v>
      </c>
      <c r="J16" s="592"/>
      <c r="K16" s="593"/>
      <c r="L16" s="594"/>
      <c r="M16" s="21"/>
      <c r="N16" s="17"/>
      <c r="O16" s="17"/>
      <c r="P16" s="17"/>
    </row>
    <row r="17" spans="1:16" s="3" customFormat="1" ht="12.75" customHeight="1">
      <c r="A17" s="287" t="s">
        <v>169</v>
      </c>
      <c r="B17" s="38" t="s">
        <v>25</v>
      </c>
      <c r="C17" s="55" t="str">
        <f>'B.Energiew. Daten Teil 1'!D4</f>
        <v>in MWh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81">
        <f>SUM(D17:H17)</f>
        <v>0</v>
      </c>
      <c r="J17" s="592"/>
      <c r="K17" s="593"/>
      <c r="L17" s="594"/>
      <c r="M17" s="21"/>
      <c r="N17" s="17"/>
      <c r="O17" s="17"/>
      <c r="P17" s="17"/>
    </row>
    <row r="18" spans="1:16" s="7" customFormat="1" ht="12.75">
      <c r="A18" s="322" t="s">
        <v>35</v>
      </c>
      <c r="B18" s="59" t="s">
        <v>26</v>
      </c>
      <c r="C18" s="60" t="str">
        <f>'B.Energiew. Daten Teil 1'!D4</f>
        <v>in MWh</v>
      </c>
      <c r="D18" s="83">
        <f>SUM(D14:D17)</f>
        <v>0</v>
      </c>
      <c r="E18" s="83">
        <f>SUM(E14:E17)</f>
        <v>0</v>
      </c>
      <c r="F18" s="83">
        <f>SUM(F14:F17)</f>
        <v>0</v>
      </c>
      <c r="G18" s="83">
        <f>SUM(G14:G17)</f>
        <v>0</v>
      </c>
      <c r="H18" s="83">
        <f>SUM(H14:H17)</f>
        <v>0</v>
      </c>
      <c r="I18" s="83">
        <f>SUM(D18:H18)</f>
        <v>0</v>
      </c>
      <c r="J18" s="592"/>
      <c r="K18" s="593"/>
      <c r="L18" s="594"/>
      <c r="M18" s="23"/>
      <c r="N18" s="18"/>
      <c r="O18" s="18"/>
      <c r="P18" s="18"/>
    </row>
    <row r="19" spans="1:16" s="3" customFormat="1" ht="16.5" customHeight="1">
      <c r="A19" s="325" t="s">
        <v>179</v>
      </c>
      <c r="B19" s="40" t="s">
        <v>553</v>
      </c>
      <c r="C19" s="48"/>
      <c r="D19" s="88"/>
      <c r="E19" s="88"/>
      <c r="F19" s="88"/>
      <c r="G19" s="88"/>
      <c r="H19" s="88"/>
      <c r="I19" s="46"/>
      <c r="J19" s="203"/>
      <c r="K19" s="204"/>
      <c r="L19" s="324"/>
      <c r="M19" s="21"/>
      <c r="N19" s="17"/>
      <c r="O19" s="17"/>
      <c r="P19" s="17"/>
    </row>
    <row r="20" spans="1:16" s="411" customFormat="1" ht="16.5" customHeight="1">
      <c r="A20" s="287" t="s">
        <v>834</v>
      </c>
      <c r="B20" s="38" t="s">
        <v>830</v>
      </c>
      <c r="C20" s="61" t="s">
        <v>111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81">
        <f aca="true" t="shared" si="0" ref="I20:I38">SUM(D20:H20)</f>
        <v>0</v>
      </c>
      <c r="J20" s="406"/>
      <c r="K20" s="407"/>
      <c r="L20" s="408"/>
      <c r="M20" s="409"/>
      <c r="N20" s="410"/>
      <c r="O20" s="410"/>
      <c r="P20" s="410"/>
    </row>
    <row r="21" spans="1:16" s="3" customFormat="1" ht="12.75">
      <c r="A21" s="287" t="s">
        <v>253</v>
      </c>
      <c r="B21" s="38" t="s">
        <v>523</v>
      </c>
      <c r="C21" s="61" t="s">
        <v>111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81">
        <f t="shared" si="0"/>
        <v>0</v>
      </c>
      <c r="J21" s="577"/>
      <c r="K21" s="578"/>
      <c r="L21" s="579"/>
      <c r="M21" s="21"/>
      <c r="N21" s="17"/>
      <c r="O21" s="17"/>
      <c r="P21" s="17"/>
    </row>
    <row r="22" spans="1:16" s="3" customFormat="1" ht="12.75">
      <c r="A22" s="287" t="s">
        <v>254</v>
      </c>
      <c r="B22" s="38" t="s">
        <v>524</v>
      </c>
      <c r="C22" s="61" t="str">
        <f>C21</f>
        <v>Anzahl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81">
        <f>SUM(D22:H22)</f>
        <v>0</v>
      </c>
      <c r="J22" s="220"/>
      <c r="K22" s="221"/>
      <c r="L22" s="323"/>
      <c r="M22" s="21"/>
      <c r="N22" s="17"/>
      <c r="O22" s="17"/>
      <c r="P22" s="17"/>
    </row>
    <row r="23" spans="1:16" s="3" customFormat="1" ht="12.75">
      <c r="A23" s="287" t="s">
        <v>255</v>
      </c>
      <c r="B23" s="38" t="s">
        <v>525</v>
      </c>
      <c r="C23" s="61" t="str">
        <f>C22</f>
        <v>Anzahl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81">
        <f>SUM(D23:H23)</f>
        <v>0</v>
      </c>
      <c r="J23" s="220"/>
      <c r="K23" s="221"/>
      <c r="L23" s="323"/>
      <c r="M23" s="21"/>
      <c r="N23" s="17"/>
      <c r="O23" s="17"/>
      <c r="P23" s="17"/>
    </row>
    <row r="24" spans="1:16" s="411" customFormat="1" ht="12.75">
      <c r="A24" s="287" t="s">
        <v>732</v>
      </c>
      <c r="B24" s="38" t="s">
        <v>733</v>
      </c>
      <c r="C24" s="55" t="s">
        <v>111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81">
        <f>SUM(D24:H24)</f>
        <v>0</v>
      </c>
      <c r="J24" s="412"/>
      <c r="K24" s="413"/>
      <c r="L24" s="414"/>
      <c r="M24" s="409"/>
      <c r="N24" s="410"/>
      <c r="O24" s="410"/>
      <c r="P24" s="410"/>
    </row>
    <row r="25" spans="1:16" s="3" customFormat="1" ht="12.75">
      <c r="A25" s="287" t="s">
        <v>256</v>
      </c>
      <c r="B25" s="38" t="s">
        <v>526</v>
      </c>
      <c r="C25" s="61" t="str">
        <f>C23</f>
        <v>Anzahl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81">
        <f>SUM(D25:H25)</f>
        <v>0</v>
      </c>
      <c r="J25" s="220"/>
      <c r="K25" s="221"/>
      <c r="L25" s="323"/>
      <c r="M25" s="21"/>
      <c r="N25" s="17"/>
      <c r="O25" s="17"/>
      <c r="P25" s="17"/>
    </row>
    <row r="26" spans="1:16" s="3" customFormat="1" ht="12.75">
      <c r="A26" s="287" t="s">
        <v>257</v>
      </c>
      <c r="B26" s="38" t="s">
        <v>1</v>
      </c>
      <c r="C26" s="61" t="str">
        <f>C25</f>
        <v>Anzahl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81">
        <f t="shared" si="0"/>
        <v>0</v>
      </c>
      <c r="J26" s="592"/>
      <c r="K26" s="593"/>
      <c r="L26" s="594"/>
      <c r="M26" s="21"/>
      <c r="N26" s="17"/>
      <c r="O26" s="17"/>
      <c r="P26" s="17"/>
    </row>
    <row r="27" spans="1:16" s="411" customFormat="1" ht="12.75">
      <c r="A27" s="287" t="s">
        <v>734</v>
      </c>
      <c r="B27" s="38" t="s">
        <v>735</v>
      </c>
      <c r="C27" s="55" t="s">
        <v>111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81">
        <f t="shared" si="0"/>
        <v>0</v>
      </c>
      <c r="J27" s="415"/>
      <c r="K27" s="416"/>
      <c r="L27" s="417"/>
      <c r="M27" s="409"/>
      <c r="N27" s="410"/>
      <c r="O27" s="410"/>
      <c r="P27" s="410"/>
    </row>
    <row r="28" spans="1:16" s="3" customFormat="1" ht="12.75">
      <c r="A28" s="287" t="s">
        <v>517</v>
      </c>
      <c r="B28" s="38" t="s">
        <v>520</v>
      </c>
      <c r="C28" s="61" t="str">
        <f>C26</f>
        <v>Anzahl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81">
        <f t="shared" si="0"/>
        <v>0</v>
      </c>
      <c r="J28" s="220"/>
      <c r="K28" s="221"/>
      <c r="L28" s="323"/>
      <c r="M28" s="21"/>
      <c r="N28" s="17"/>
      <c r="O28" s="17"/>
      <c r="P28" s="17"/>
    </row>
    <row r="29" spans="1:16" s="411" customFormat="1" ht="12.75">
      <c r="A29" s="287" t="s">
        <v>736</v>
      </c>
      <c r="B29" s="38" t="s">
        <v>737</v>
      </c>
      <c r="C29" s="55" t="s">
        <v>111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81">
        <f t="shared" si="0"/>
        <v>0</v>
      </c>
      <c r="J29" s="415"/>
      <c r="K29" s="416"/>
      <c r="L29" s="417"/>
      <c r="M29" s="409"/>
      <c r="N29" s="410"/>
      <c r="O29" s="410"/>
      <c r="P29" s="410"/>
    </row>
    <row r="30" spans="1:16" s="3" customFormat="1" ht="12.75">
      <c r="A30" s="287" t="s">
        <v>518</v>
      </c>
      <c r="B30" s="38" t="s">
        <v>521</v>
      </c>
      <c r="C30" s="61" t="str">
        <f>C28</f>
        <v>Anzahl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81">
        <f t="shared" si="0"/>
        <v>0</v>
      </c>
      <c r="J30" s="220"/>
      <c r="K30" s="221"/>
      <c r="L30" s="323"/>
      <c r="M30" s="21"/>
      <c r="N30" s="17"/>
      <c r="O30" s="17"/>
      <c r="P30" s="17"/>
    </row>
    <row r="31" spans="1:16" s="411" customFormat="1" ht="12.75">
      <c r="A31" s="287" t="s">
        <v>738</v>
      </c>
      <c r="B31" s="38" t="s">
        <v>739</v>
      </c>
      <c r="C31" s="55" t="s">
        <v>111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81">
        <f t="shared" si="0"/>
        <v>0</v>
      </c>
      <c r="J31" s="415"/>
      <c r="K31" s="416"/>
      <c r="L31" s="417"/>
      <c r="M31" s="409"/>
      <c r="N31" s="410"/>
      <c r="O31" s="410"/>
      <c r="P31" s="410"/>
    </row>
    <row r="32" spans="1:16" s="3" customFormat="1" ht="12.75">
      <c r="A32" s="287" t="s">
        <v>519</v>
      </c>
      <c r="B32" s="38" t="s">
        <v>522</v>
      </c>
      <c r="C32" s="61" t="str">
        <f>C30</f>
        <v>Anzahl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81">
        <f t="shared" si="0"/>
        <v>0</v>
      </c>
      <c r="J32" s="220"/>
      <c r="K32" s="221"/>
      <c r="L32" s="323"/>
      <c r="M32" s="21"/>
      <c r="N32" s="17"/>
      <c r="O32" s="17"/>
      <c r="P32" s="17"/>
    </row>
    <row r="33" spans="1:16" s="411" customFormat="1" ht="12.75">
      <c r="A33" s="287" t="s">
        <v>740</v>
      </c>
      <c r="B33" s="38" t="s">
        <v>741</v>
      </c>
      <c r="C33" s="55" t="s">
        <v>111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81">
        <v>0</v>
      </c>
      <c r="J33" s="415"/>
      <c r="K33" s="416"/>
      <c r="L33" s="417"/>
      <c r="M33" s="409"/>
      <c r="N33" s="410"/>
      <c r="O33" s="410"/>
      <c r="P33" s="410"/>
    </row>
    <row r="34" spans="1:16" s="7" customFormat="1" ht="12.75" customHeight="1">
      <c r="A34" s="56" t="s">
        <v>527</v>
      </c>
      <c r="B34" s="59" t="s">
        <v>27</v>
      </c>
      <c r="C34" s="62" t="str">
        <f>C21</f>
        <v>Anzahl</v>
      </c>
      <c r="D34" s="83">
        <f aca="true" t="shared" si="1" ref="D34:I34">SUM(D20:D23)+SUM(D25:D26)+D28+D30+D32</f>
        <v>0</v>
      </c>
      <c r="E34" s="83">
        <f t="shared" si="1"/>
        <v>0</v>
      </c>
      <c r="F34" s="83">
        <f t="shared" si="1"/>
        <v>0</v>
      </c>
      <c r="G34" s="83">
        <f t="shared" si="1"/>
        <v>0</v>
      </c>
      <c r="H34" s="83">
        <f t="shared" si="1"/>
        <v>0</v>
      </c>
      <c r="I34" s="83">
        <f t="shared" si="1"/>
        <v>0</v>
      </c>
      <c r="J34" s="600"/>
      <c r="K34" s="601"/>
      <c r="L34" s="602"/>
      <c r="M34" s="23"/>
      <c r="N34" s="18"/>
      <c r="O34" s="18"/>
      <c r="P34" s="18"/>
    </row>
    <row r="35" spans="1:16" s="7" customFormat="1" ht="12.75" customHeight="1">
      <c r="A35" s="326" t="s">
        <v>528</v>
      </c>
      <c r="B35" s="38" t="s">
        <v>541</v>
      </c>
      <c r="C35" s="61" t="str">
        <f>C32</f>
        <v>Anzahl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81">
        <f>SUM(D35:H35)</f>
        <v>0</v>
      </c>
      <c r="J35" s="220"/>
      <c r="K35" s="347"/>
      <c r="L35" s="349"/>
      <c r="M35" s="23"/>
      <c r="N35" s="18"/>
      <c r="O35" s="18"/>
      <c r="P35" s="18"/>
    </row>
    <row r="36" spans="1:16" s="7" customFormat="1" ht="12.75" customHeight="1">
      <c r="A36" s="287" t="s">
        <v>529</v>
      </c>
      <c r="B36" s="38" t="s">
        <v>539</v>
      </c>
      <c r="C36" s="61" t="str">
        <f>C34</f>
        <v>Anzahl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81">
        <f>SUM(D36:H36)</f>
        <v>0</v>
      </c>
      <c r="J36" s="220"/>
      <c r="K36" s="347"/>
      <c r="L36" s="349"/>
      <c r="M36" s="23"/>
      <c r="N36" s="18"/>
      <c r="O36" s="18"/>
      <c r="P36" s="18"/>
    </row>
    <row r="37" spans="1:16" s="7" customFormat="1" ht="12.75" customHeight="1">
      <c r="A37" s="287" t="s">
        <v>542</v>
      </c>
      <c r="B37" s="38" t="s">
        <v>538</v>
      </c>
      <c r="C37" s="61" t="s">
        <v>111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81">
        <f>SUM(D37:H37)</f>
        <v>0</v>
      </c>
      <c r="J37" s="220"/>
      <c r="K37" s="347"/>
      <c r="L37" s="349"/>
      <c r="M37" s="23"/>
      <c r="N37" s="18"/>
      <c r="O37" s="18"/>
      <c r="P37" s="18"/>
    </row>
    <row r="38" spans="1:16" s="411" customFormat="1" ht="12.75">
      <c r="A38" s="287" t="s">
        <v>831</v>
      </c>
      <c r="B38" s="38" t="s">
        <v>832</v>
      </c>
      <c r="C38" s="61" t="str">
        <f>C36</f>
        <v>Anzahl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81">
        <f t="shared" si="0"/>
        <v>0</v>
      </c>
      <c r="J38" s="603"/>
      <c r="K38" s="604"/>
      <c r="L38" s="605"/>
      <c r="M38" s="409"/>
      <c r="N38" s="410"/>
      <c r="O38" s="410"/>
      <c r="P38" s="410"/>
    </row>
    <row r="39" spans="1:16" s="3" customFormat="1" ht="16.5" customHeight="1">
      <c r="A39" s="325" t="s">
        <v>4</v>
      </c>
      <c r="B39" s="40" t="s">
        <v>554</v>
      </c>
      <c r="C39" s="48"/>
      <c r="D39" s="88"/>
      <c r="E39" s="88"/>
      <c r="F39" s="88"/>
      <c r="G39" s="88"/>
      <c r="H39" s="88"/>
      <c r="I39" s="46"/>
      <c r="J39" s="203"/>
      <c r="K39" s="204"/>
      <c r="L39" s="324"/>
      <c r="M39" s="21"/>
      <c r="N39" s="17"/>
      <c r="O39" s="17"/>
      <c r="P39" s="17"/>
    </row>
    <row r="40" spans="1:16" s="411" customFormat="1" ht="16.5" customHeight="1">
      <c r="A40" s="287" t="s">
        <v>833</v>
      </c>
      <c r="B40" s="38" t="s">
        <v>830</v>
      </c>
      <c r="C40" s="61" t="s">
        <v>111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81">
        <f aca="true" t="shared" si="2" ref="I40:I47">SUM(D40:H40)</f>
        <v>0</v>
      </c>
      <c r="J40" s="406"/>
      <c r="K40" s="407"/>
      <c r="L40" s="408"/>
      <c r="M40" s="409"/>
      <c r="N40" s="410"/>
      <c r="O40" s="410"/>
      <c r="P40" s="410"/>
    </row>
    <row r="41" spans="1:16" s="3" customFormat="1" ht="12.75">
      <c r="A41" s="287" t="s">
        <v>258</v>
      </c>
      <c r="B41" s="38" t="s">
        <v>523</v>
      </c>
      <c r="C41" s="61" t="str">
        <f>C21</f>
        <v>Anzahl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81">
        <f t="shared" si="2"/>
        <v>0</v>
      </c>
      <c r="J41" s="577"/>
      <c r="K41" s="578"/>
      <c r="L41" s="579"/>
      <c r="M41" s="21"/>
      <c r="N41" s="17"/>
      <c r="O41" s="17"/>
      <c r="P41" s="17"/>
    </row>
    <row r="42" spans="1:16" s="3" customFormat="1" ht="12.75">
      <c r="A42" s="287" t="s">
        <v>259</v>
      </c>
      <c r="B42" s="38" t="s">
        <v>524</v>
      </c>
      <c r="C42" s="61" t="str">
        <f>C21</f>
        <v>Anzahl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81">
        <f t="shared" si="2"/>
        <v>0</v>
      </c>
      <c r="J42" s="592"/>
      <c r="K42" s="593"/>
      <c r="L42" s="594"/>
      <c r="M42" s="21"/>
      <c r="N42" s="17"/>
      <c r="O42" s="17"/>
      <c r="P42" s="17"/>
    </row>
    <row r="43" spans="1:16" s="3" customFormat="1" ht="12.75">
      <c r="A43" s="287" t="s">
        <v>260</v>
      </c>
      <c r="B43" s="38" t="s">
        <v>525</v>
      </c>
      <c r="C43" s="61" t="str">
        <f>C21</f>
        <v>Anzahl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81">
        <f t="shared" si="2"/>
        <v>0</v>
      </c>
      <c r="J43" s="592"/>
      <c r="K43" s="593"/>
      <c r="L43" s="594"/>
      <c r="M43" s="21"/>
      <c r="N43" s="17"/>
      <c r="O43" s="17"/>
      <c r="P43" s="17"/>
    </row>
    <row r="44" spans="1:16" s="3" customFormat="1" ht="12.75">
      <c r="A44" s="287" t="s">
        <v>261</v>
      </c>
      <c r="B44" s="38" t="s">
        <v>526</v>
      </c>
      <c r="C44" s="61" t="str">
        <f>C21</f>
        <v>Anzahl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81">
        <f t="shared" si="2"/>
        <v>0</v>
      </c>
      <c r="J44" s="592"/>
      <c r="K44" s="593"/>
      <c r="L44" s="594"/>
      <c r="M44" s="21"/>
      <c r="N44" s="17"/>
      <c r="O44" s="17"/>
      <c r="P44" s="17"/>
    </row>
    <row r="45" spans="1:16" s="3" customFormat="1" ht="12.75">
      <c r="A45" s="287" t="s">
        <v>262</v>
      </c>
      <c r="B45" s="38" t="s">
        <v>1</v>
      </c>
      <c r="C45" s="61" t="str">
        <f>C22</f>
        <v>Anzahl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81">
        <f t="shared" si="2"/>
        <v>0</v>
      </c>
      <c r="J45" s="220"/>
      <c r="K45" s="221"/>
      <c r="L45" s="323"/>
      <c r="M45" s="21"/>
      <c r="N45" s="17"/>
      <c r="O45" s="17"/>
      <c r="P45" s="17"/>
    </row>
    <row r="46" spans="1:16" s="3" customFormat="1" ht="12.75">
      <c r="A46" s="287" t="s">
        <v>543</v>
      </c>
      <c r="B46" s="38" t="s">
        <v>520</v>
      </c>
      <c r="C46" s="61" t="str">
        <f>C23</f>
        <v>Anzahl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81">
        <f t="shared" si="2"/>
        <v>0</v>
      </c>
      <c r="J46" s="220"/>
      <c r="K46" s="221"/>
      <c r="L46" s="323"/>
      <c r="M46" s="21"/>
      <c r="N46" s="17"/>
      <c r="O46" s="17"/>
      <c r="P46" s="17"/>
    </row>
    <row r="47" spans="1:16" s="3" customFormat="1" ht="12.75">
      <c r="A47" s="287" t="s">
        <v>663</v>
      </c>
      <c r="B47" s="38" t="s">
        <v>521</v>
      </c>
      <c r="C47" s="61" t="str">
        <f>C25</f>
        <v>Anzahl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81">
        <f t="shared" si="2"/>
        <v>0</v>
      </c>
      <c r="J47" s="220"/>
      <c r="K47" s="221"/>
      <c r="L47" s="323"/>
      <c r="M47" s="21"/>
      <c r="N47" s="17"/>
      <c r="O47" s="17"/>
      <c r="P47" s="17"/>
    </row>
    <row r="48" spans="1:16" s="3" customFormat="1" ht="12.75">
      <c r="A48" s="287" t="s">
        <v>664</v>
      </c>
      <c r="B48" s="38" t="s">
        <v>522</v>
      </c>
      <c r="C48" s="61" t="str">
        <f>C26</f>
        <v>Anzahl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81">
        <f>SUM(D48:H48)</f>
        <v>0</v>
      </c>
      <c r="J48" s="220"/>
      <c r="K48" s="221"/>
      <c r="L48" s="323"/>
      <c r="M48" s="21"/>
      <c r="N48" s="17"/>
      <c r="O48" s="17"/>
      <c r="P48" s="17"/>
    </row>
    <row r="49" spans="1:16" s="411" customFormat="1" ht="12.75">
      <c r="A49" s="53" t="s">
        <v>746</v>
      </c>
      <c r="B49" s="38" t="s">
        <v>747</v>
      </c>
      <c r="C49" s="61" t="s">
        <v>111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81">
        <f>SUM(D49:H49)</f>
        <v>0</v>
      </c>
      <c r="J49" s="412"/>
      <c r="K49" s="418"/>
      <c r="L49" s="419"/>
      <c r="M49" s="409"/>
      <c r="N49" s="410"/>
      <c r="O49" s="410"/>
      <c r="P49" s="410"/>
    </row>
    <row r="50" spans="1:16" s="7" customFormat="1" ht="12.75">
      <c r="A50" s="56" t="s">
        <v>665</v>
      </c>
      <c r="B50" s="59" t="s">
        <v>28</v>
      </c>
      <c r="C50" s="62" t="str">
        <f>C23</f>
        <v>Anzahl</v>
      </c>
      <c r="D50" s="83">
        <f aca="true" t="shared" si="3" ref="D50:I50">SUM(D40:D48)</f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f t="shared" si="3"/>
        <v>0</v>
      </c>
      <c r="J50" s="600"/>
      <c r="K50" s="601"/>
      <c r="L50" s="602"/>
      <c r="M50" s="23"/>
      <c r="N50" s="18"/>
      <c r="O50" s="18"/>
      <c r="P50" s="18"/>
    </row>
    <row r="51" spans="1:16" s="7" customFormat="1" ht="15.75" customHeight="1">
      <c r="A51" s="325" t="s">
        <v>180</v>
      </c>
      <c r="B51" s="40" t="s">
        <v>330</v>
      </c>
      <c r="C51" s="63"/>
      <c r="D51" s="46"/>
      <c r="E51" s="46"/>
      <c r="F51" s="46"/>
      <c r="G51" s="46"/>
      <c r="H51" s="46"/>
      <c r="I51" s="46"/>
      <c r="J51" s="203"/>
      <c r="K51" s="204"/>
      <c r="L51" s="324"/>
      <c r="M51" s="23"/>
      <c r="N51" s="18"/>
      <c r="O51" s="18"/>
      <c r="P51" s="18"/>
    </row>
    <row r="52" spans="1:16" s="3" customFormat="1" ht="12.75">
      <c r="A52" s="287" t="s">
        <v>263</v>
      </c>
      <c r="B52" s="64" t="s">
        <v>55</v>
      </c>
      <c r="C52" s="65" t="str">
        <f>C41</f>
        <v>Anzahl</v>
      </c>
      <c r="D52" s="45"/>
      <c r="E52" s="45"/>
      <c r="F52" s="45"/>
      <c r="G52" s="45"/>
      <c r="H52" s="45"/>
      <c r="I52" s="350">
        <v>0</v>
      </c>
      <c r="J52" s="577"/>
      <c r="K52" s="578"/>
      <c r="L52" s="579"/>
      <c r="M52" s="21"/>
      <c r="N52" s="17"/>
      <c r="O52" s="17"/>
      <c r="P52" s="17"/>
    </row>
    <row r="53" spans="1:16" s="3" customFormat="1" ht="12.75">
      <c r="A53" s="287" t="s">
        <v>264</v>
      </c>
      <c r="B53" s="64" t="s">
        <v>56</v>
      </c>
      <c r="C53" s="65" t="str">
        <f>C52</f>
        <v>Anzahl</v>
      </c>
      <c r="D53" s="45"/>
      <c r="E53" s="45"/>
      <c r="F53" s="45"/>
      <c r="G53" s="45"/>
      <c r="H53" s="45"/>
      <c r="I53" s="350">
        <v>0</v>
      </c>
      <c r="J53" s="592"/>
      <c r="K53" s="593"/>
      <c r="L53" s="594"/>
      <c r="M53" s="21"/>
      <c r="N53" s="17"/>
      <c r="O53" s="17"/>
      <c r="P53" s="17"/>
    </row>
    <row r="54" spans="1:16" s="3" customFormat="1" ht="12.75">
      <c r="A54" s="322" t="s">
        <v>265</v>
      </c>
      <c r="B54" s="66" t="s">
        <v>57</v>
      </c>
      <c r="C54" s="67" t="str">
        <f>C53</f>
        <v>Anzahl</v>
      </c>
      <c r="D54" s="90"/>
      <c r="E54" s="90"/>
      <c r="F54" s="90"/>
      <c r="G54" s="90"/>
      <c r="H54" s="90"/>
      <c r="I54" s="351">
        <v>0</v>
      </c>
      <c r="J54" s="592"/>
      <c r="K54" s="593"/>
      <c r="L54" s="594"/>
      <c r="M54" s="21"/>
      <c r="N54" s="17"/>
      <c r="O54" s="17"/>
      <c r="P54" s="17"/>
    </row>
    <row r="55" spans="1:15" ht="15.75" customHeight="1">
      <c r="A55" s="246" t="s">
        <v>130</v>
      </c>
      <c r="B55" s="136" t="s">
        <v>400</v>
      </c>
      <c r="C55" s="69" t="str">
        <f>'B.Energiew. Daten Teil 1'!C4</f>
        <v>in MW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188">
        <f>SUM(D55:H55)</f>
        <v>0</v>
      </c>
      <c r="J55" s="592"/>
      <c r="K55" s="593"/>
      <c r="L55" s="594"/>
      <c r="M55" s="16"/>
      <c r="N55" s="16"/>
      <c r="O55" s="16"/>
    </row>
    <row r="56" spans="1:12" ht="15.75" customHeight="1">
      <c r="A56" s="246" t="s">
        <v>181</v>
      </c>
      <c r="B56" s="136" t="s">
        <v>426</v>
      </c>
      <c r="C56" s="70" t="s">
        <v>145</v>
      </c>
      <c r="D56" s="88"/>
      <c r="E56" s="88"/>
      <c r="F56" s="88"/>
      <c r="G56" s="88"/>
      <c r="H56" s="88"/>
      <c r="I56" s="352">
        <v>0</v>
      </c>
      <c r="J56" s="574"/>
      <c r="K56" s="575"/>
      <c r="L56" s="576"/>
    </row>
    <row r="57" spans="1:12" ht="15.75" customHeight="1">
      <c r="A57" s="246" t="s">
        <v>266</v>
      </c>
      <c r="B57" s="136" t="s">
        <v>333</v>
      </c>
      <c r="C57" s="71" t="str">
        <f>+C41</f>
        <v>Anzahl</v>
      </c>
      <c r="D57" s="421">
        <v>0</v>
      </c>
      <c r="E57" s="243"/>
      <c r="F57" s="45"/>
      <c r="G57" s="88"/>
      <c r="H57" s="88"/>
      <c r="I57" s="43">
        <f>D57</f>
        <v>0</v>
      </c>
      <c r="J57" s="580" t="s">
        <v>552</v>
      </c>
      <c r="K57" s="581"/>
      <c r="L57" s="582"/>
    </row>
    <row r="58" spans="1:12" ht="15.75" customHeight="1">
      <c r="A58" s="246" t="s">
        <v>329</v>
      </c>
      <c r="B58" s="136" t="s">
        <v>334</v>
      </c>
      <c r="C58" s="70" t="str">
        <f>C57</f>
        <v>Anzahl</v>
      </c>
      <c r="D58" s="88"/>
      <c r="E58" s="421">
        <v>0</v>
      </c>
      <c r="F58" s="421">
        <v>0</v>
      </c>
      <c r="G58" s="243"/>
      <c r="H58" s="45"/>
      <c r="I58" s="43">
        <f>E58+F58</f>
        <v>0</v>
      </c>
      <c r="J58" s="580" t="s">
        <v>552</v>
      </c>
      <c r="K58" s="581"/>
      <c r="L58" s="582"/>
    </row>
    <row r="59" spans="1:12" ht="15.75" customHeight="1">
      <c r="A59" s="246" t="s">
        <v>331</v>
      </c>
      <c r="B59" s="136" t="s">
        <v>335</v>
      </c>
      <c r="C59" s="70" t="str">
        <f>C58</f>
        <v>Anzahl</v>
      </c>
      <c r="D59" s="91"/>
      <c r="E59" s="243"/>
      <c r="F59" s="45"/>
      <c r="G59" s="231">
        <v>0</v>
      </c>
      <c r="H59" s="231">
        <v>0</v>
      </c>
      <c r="I59" s="43">
        <f>G59+H59</f>
        <v>0</v>
      </c>
      <c r="J59" s="580" t="s">
        <v>552</v>
      </c>
      <c r="K59" s="581"/>
      <c r="L59" s="582"/>
    </row>
    <row r="60" spans="1:12" ht="15.75" customHeight="1">
      <c r="A60" s="246" t="s">
        <v>332</v>
      </c>
      <c r="B60" s="136" t="s">
        <v>470</v>
      </c>
      <c r="C60" s="70" t="str">
        <f>C59</f>
        <v>Anzahl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43">
        <f>SUM(D60:H60)</f>
        <v>0</v>
      </c>
      <c r="J60" s="574"/>
      <c r="K60" s="575"/>
      <c r="L60" s="576"/>
    </row>
    <row r="61" spans="1:12" ht="15.75" customHeight="1">
      <c r="A61" s="246" t="s">
        <v>457</v>
      </c>
      <c r="B61" s="136" t="s">
        <v>456</v>
      </c>
      <c r="C61" s="585"/>
      <c r="D61" s="585"/>
      <c r="E61" s="586"/>
      <c r="F61" s="585"/>
      <c r="G61" s="586"/>
      <c r="H61" s="586"/>
      <c r="I61" s="585"/>
      <c r="J61" s="585"/>
      <c r="K61" s="587"/>
      <c r="L61" s="588"/>
    </row>
    <row r="62" spans="1:12" ht="13.5" customHeight="1">
      <c r="A62" s="327" t="s">
        <v>458</v>
      </c>
      <c r="B62" s="172" t="s">
        <v>465</v>
      </c>
      <c r="C62" s="173" t="str">
        <f>C55</f>
        <v>in MW</v>
      </c>
      <c r="D62" s="174"/>
      <c r="E62" s="174"/>
      <c r="F62" s="174"/>
      <c r="G62" s="174"/>
      <c r="H62" s="174"/>
      <c r="I62" s="218">
        <v>0</v>
      </c>
      <c r="J62" s="577"/>
      <c r="K62" s="578"/>
      <c r="L62" s="579"/>
    </row>
    <row r="63" spans="1:12" ht="13.5" customHeight="1">
      <c r="A63" s="250" t="s">
        <v>459</v>
      </c>
      <c r="B63" s="244" t="s">
        <v>548</v>
      </c>
      <c r="C63" s="65" t="str">
        <f>C55</f>
        <v>in MW</v>
      </c>
      <c r="D63" s="45"/>
      <c r="E63" s="45"/>
      <c r="F63" s="45"/>
      <c r="G63" s="243"/>
      <c r="H63" s="45"/>
      <c r="I63" s="232">
        <v>0</v>
      </c>
      <c r="J63" s="580" t="s">
        <v>552</v>
      </c>
      <c r="K63" s="581"/>
      <c r="L63" s="582"/>
    </row>
    <row r="64" spans="1:12" ht="13.5" customHeight="1">
      <c r="A64" s="328" t="s">
        <v>460</v>
      </c>
      <c r="B64" s="245" t="s">
        <v>549</v>
      </c>
      <c r="C64" s="67" t="str">
        <f>C55</f>
        <v>in MW</v>
      </c>
      <c r="D64" s="90"/>
      <c r="E64" s="90"/>
      <c r="F64" s="90"/>
      <c r="G64" s="243"/>
      <c r="H64" s="90"/>
      <c r="I64" s="233">
        <v>0</v>
      </c>
      <c r="J64" s="583" t="s">
        <v>552</v>
      </c>
      <c r="K64" s="584"/>
      <c r="L64" s="329"/>
    </row>
    <row r="65" spans="1:12" ht="15.75" customHeight="1">
      <c r="A65" s="246" t="s">
        <v>471</v>
      </c>
      <c r="B65" s="68" t="s">
        <v>7</v>
      </c>
      <c r="C65" s="570" t="s">
        <v>50</v>
      </c>
      <c r="D65" s="571"/>
      <c r="E65" s="572"/>
      <c r="F65" s="570" t="s">
        <v>51</v>
      </c>
      <c r="G65" s="571"/>
      <c r="H65" s="572"/>
      <c r="I65" s="570" t="s">
        <v>42</v>
      </c>
      <c r="J65" s="572"/>
      <c r="K65" s="570" t="s">
        <v>10</v>
      </c>
      <c r="L65" s="573"/>
    </row>
    <row r="66" spans="1:12" ht="12.75">
      <c r="A66" s="250"/>
      <c r="B66" s="74"/>
      <c r="C66" s="72" t="s">
        <v>8</v>
      </c>
      <c r="D66" s="72" t="s">
        <v>9</v>
      </c>
      <c r="E66" s="72" t="str">
        <f>I3</f>
        <v>Summe Netz</v>
      </c>
      <c r="F66" s="72" t="str">
        <f>C66</f>
        <v>Freileitungen</v>
      </c>
      <c r="G66" s="72" t="str">
        <f>D66</f>
        <v>Kabelleitungen</v>
      </c>
      <c r="H66" s="72" t="str">
        <f>E66</f>
        <v>Summe Netz</v>
      </c>
      <c r="I66" s="49" t="s">
        <v>111</v>
      </c>
      <c r="J66" s="78" t="s">
        <v>112</v>
      </c>
      <c r="K66" s="49" t="str">
        <f>I66</f>
        <v>Anzahl</v>
      </c>
      <c r="L66" s="330" t="str">
        <f>J66</f>
        <v>MVA</v>
      </c>
    </row>
    <row r="67" spans="1:12" ht="14.25" customHeight="1">
      <c r="A67" s="250" t="s">
        <v>472</v>
      </c>
      <c r="B67" s="74" t="s">
        <v>147</v>
      </c>
      <c r="C67" s="10">
        <v>0</v>
      </c>
      <c r="D67" s="10">
        <v>0</v>
      </c>
      <c r="E67" s="81">
        <f>C67+D67</f>
        <v>0</v>
      </c>
      <c r="F67" s="10">
        <v>0</v>
      </c>
      <c r="G67" s="5">
        <v>0</v>
      </c>
      <c r="H67" s="81">
        <f>F67+G67</f>
        <v>0</v>
      </c>
      <c r="I67" s="45"/>
      <c r="J67" s="79"/>
      <c r="K67" s="80"/>
      <c r="L67" s="331"/>
    </row>
    <row r="68" spans="1:12" ht="12.75">
      <c r="A68" s="250" t="s">
        <v>473</v>
      </c>
      <c r="B68" s="75" t="s">
        <v>503</v>
      </c>
      <c r="C68" s="82"/>
      <c r="D68" s="82"/>
      <c r="E68" s="80"/>
      <c r="F68" s="82"/>
      <c r="G68" s="45"/>
      <c r="H68" s="80"/>
      <c r="I68" s="5">
        <v>0</v>
      </c>
      <c r="J68" s="79"/>
      <c r="K68" s="5">
        <v>0</v>
      </c>
      <c r="L68" s="331"/>
    </row>
    <row r="69" spans="1:12" ht="12.75">
      <c r="A69" s="250" t="s">
        <v>474</v>
      </c>
      <c r="B69" s="76" t="s">
        <v>150</v>
      </c>
      <c r="C69" s="82"/>
      <c r="D69" s="82"/>
      <c r="E69" s="80"/>
      <c r="F69" s="82"/>
      <c r="G69" s="45"/>
      <c r="H69" s="80"/>
      <c r="I69" s="5">
        <v>0</v>
      </c>
      <c r="J69" s="11">
        <v>0</v>
      </c>
      <c r="K69" s="5">
        <v>0</v>
      </c>
      <c r="L69" s="332">
        <v>0</v>
      </c>
    </row>
    <row r="70" spans="1:12" ht="12.75">
      <c r="A70" s="250" t="s">
        <v>475</v>
      </c>
      <c r="B70" s="76" t="s">
        <v>36</v>
      </c>
      <c r="C70" s="82"/>
      <c r="D70" s="82"/>
      <c r="E70" s="80"/>
      <c r="F70" s="82"/>
      <c r="G70" s="45"/>
      <c r="H70" s="80"/>
      <c r="I70" s="5">
        <v>0</v>
      </c>
      <c r="J70" s="11">
        <v>0</v>
      </c>
      <c r="K70" s="5">
        <v>0</v>
      </c>
      <c r="L70" s="332">
        <v>0</v>
      </c>
    </row>
    <row r="71" spans="1:12" ht="12.75">
      <c r="A71" s="250" t="s">
        <v>476</v>
      </c>
      <c r="B71" s="76" t="s">
        <v>148</v>
      </c>
      <c r="C71" s="10">
        <v>0</v>
      </c>
      <c r="D71" s="10">
        <v>0</v>
      </c>
      <c r="E71" s="81">
        <f>C71+D71</f>
        <v>0</v>
      </c>
      <c r="F71" s="12">
        <v>0</v>
      </c>
      <c r="G71" s="13">
        <v>0</v>
      </c>
      <c r="H71" s="81">
        <f>F71+G71</f>
        <v>0</v>
      </c>
      <c r="I71" s="45"/>
      <c r="J71" s="79"/>
      <c r="K71" s="80"/>
      <c r="L71" s="331"/>
    </row>
    <row r="72" spans="1:12" ht="12.75">
      <c r="A72" s="250" t="s">
        <v>477</v>
      </c>
      <c r="B72" s="76" t="s">
        <v>504</v>
      </c>
      <c r="C72" s="82"/>
      <c r="D72" s="82"/>
      <c r="E72" s="80"/>
      <c r="F72" s="82"/>
      <c r="G72" s="45"/>
      <c r="H72" s="80"/>
      <c r="I72" s="5">
        <v>0</v>
      </c>
      <c r="J72" s="45"/>
      <c r="K72" s="5">
        <v>0</v>
      </c>
      <c r="L72" s="333"/>
    </row>
    <row r="73" spans="1:12" ht="12.75">
      <c r="A73" s="250" t="s">
        <v>478</v>
      </c>
      <c r="B73" s="76" t="s">
        <v>151</v>
      </c>
      <c r="C73" s="82"/>
      <c r="D73" s="82"/>
      <c r="E73" s="80"/>
      <c r="F73" s="82"/>
      <c r="G73" s="45"/>
      <c r="H73" s="80"/>
      <c r="I73" s="5">
        <v>0</v>
      </c>
      <c r="J73" s="5">
        <v>0</v>
      </c>
      <c r="K73" s="5">
        <v>0</v>
      </c>
      <c r="L73" s="334">
        <v>0</v>
      </c>
    </row>
    <row r="74" spans="1:12" ht="12.75">
      <c r="A74" s="250" t="s">
        <v>479</v>
      </c>
      <c r="B74" s="76" t="s">
        <v>40</v>
      </c>
      <c r="C74" s="82"/>
      <c r="D74" s="82"/>
      <c r="E74" s="80"/>
      <c r="F74" s="82"/>
      <c r="G74" s="45"/>
      <c r="H74" s="80"/>
      <c r="I74" s="5">
        <v>0</v>
      </c>
      <c r="J74" s="5">
        <v>0</v>
      </c>
      <c r="K74" s="5">
        <v>0</v>
      </c>
      <c r="L74" s="334">
        <v>0</v>
      </c>
    </row>
    <row r="75" spans="1:12" ht="12.75">
      <c r="A75" s="250" t="s">
        <v>480</v>
      </c>
      <c r="B75" s="76" t="s">
        <v>39</v>
      </c>
      <c r="C75" s="82"/>
      <c r="D75" s="82"/>
      <c r="E75" s="80"/>
      <c r="F75" s="82"/>
      <c r="G75" s="82"/>
      <c r="H75" s="80"/>
      <c r="I75" s="10">
        <v>0</v>
      </c>
      <c r="J75" s="10">
        <v>0</v>
      </c>
      <c r="K75" s="5">
        <v>0</v>
      </c>
      <c r="L75" s="334">
        <v>0</v>
      </c>
    </row>
    <row r="76" spans="1:12" ht="12.75">
      <c r="A76" s="250" t="s">
        <v>481</v>
      </c>
      <c r="B76" s="76" t="s">
        <v>149</v>
      </c>
      <c r="C76" s="10">
        <v>0</v>
      </c>
      <c r="D76" s="10">
        <v>0</v>
      </c>
      <c r="E76" s="81">
        <f>C76+D76</f>
        <v>0</v>
      </c>
      <c r="F76" s="10">
        <v>0</v>
      </c>
      <c r="G76" s="10">
        <v>0</v>
      </c>
      <c r="H76" s="81">
        <f>F76+G76</f>
        <v>0</v>
      </c>
      <c r="I76" s="82"/>
      <c r="J76" s="84"/>
      <c r="K76" s="80"/>
      <c r="L76" s="331"/>
    </row>
    <row r="77" spans="1:12" ht="12.75">
      <c r="A77" s="250" t="s">
        <v>482</v>
      </c>
      <c r="B77" s="76" t="s">
        <v>505</v>
      </c>
      <c r="C77" s="82"/>
      <c r="D77" s="82"/>
      <c r="E77" s="80"/>
      <c r="F77" s="82"/>
      <c r="G77" s="82"/>
      <c r="H77" s="80"/>
      <c r="I77" s="10">
        <v>0</v>
      </c>
      <c r="J77" s="84"/>
      <c r="K77" s="5">
        <v>0</v>
      </c>
      <c r="L77" s="331"/>
    </row>
    <row r="78" spans="1:12" ht="12.75">
      <c r="A78" s="250" t="s">
        <v>483</v>
      </c>
      <c r="B78" s="76" t="s">
        <v>401</v>
      </c>
      <c r="C78" s="10">
        <v>0</v>
      </c>
      <c r="D78" s="10">
        <v>0</v>
      </c>
      <c r="E78" s="81">
        <f>C78+D78</f>
        <v>0</v>
      </c>
      <c r="F78" s="10">
        <v>0</v>
      </c>
      <c r="G78" s="10">
        <v>0</v>
      </c>
      <c r="H78" s="81">
        <f>F78+G78</f>
        <v>0</v>
      </c>
      <c r="I78" s="82"/>
      <c r="J78" s="84"/>
      <c r="K78" s="80"/>
      <c r="L78" s="331"/>
    </row>
    <row r="79" spans="1:12" ht="12.75">
      <c r="A79" s="250" t="s">
        <v>484</v>
      </c>
      <c r="B79" s="76" t="s">
        <v>38</v>
      </c>
      <c r="C79" s="82"/>
      <c r="D79" s="82"/>
      <c r="E79" s="80"/>
      <c r="F79" s="82"/>
      <c r="G79" s="82"/>
      <c r="H79" s="80"/>
      <c r="I79" s="10">
        <v>0</v>
      </c>
      <c r="J79" s="10">
        <v>0</v>
      </c>
      <c r="K79" s="5">
        <v>0</v>
      </c>
      <c r="L79" s="335">
        <v>0</v>
      </c>
    </row>
    <row r="80" spans="1:12" ht="12.75">
      <c r="A80" s="250" t="s">
        <v>485</v>
      </c>
      <c r="B80" s="76" t="s">
        <v>37</v>
      </c>
      <c r="C80" s="82"/>
      <c r="D80" s="82"/>
      <c r="E80" s="80"/>
      <c r="F80" s="82"/>
      <c r="G80" s="82"/>
      <c r="H80" s="80"/>
      <c r="I80" s="10">
        <v>0</v>
      </c>
      <c r="J80" s="10">
        <v>0</v>
      </c>
      <c r="K80" s="5">
        <v>0</v>
      </c>
      <c r="L80" s="335">
        <v>0</v>
      </c>
    </row>
    <row r="81" spans="1:15" ht="12.75">
      <c r="A81" s="250" t="s">
        <v>486</v>
      </c>
      <c r="B81" s="75" t="s">
        <v>501</v>
      </c>
      <c r="C81" s="10">
        <v>0</v>
      </c>
      <c r="D81" s="10">
        <v>0</v>
      </c>
      <c r="E81" s="81">
        <f>C81+D81</f>
        <v>0</v>
      </c>
      <c r="F81" s="10">
        <v>0</v>
      </c>
      <c r="G81" s="10">
        <v>0</v>
      </c>
      <c r="H81" s="81">
        <f>F81+G81</f>
        <v>0</v>
      </c>
      <c r="I81" s="82"/>
      <c r="J81" s="84"/>
      <c r="K81" s="45"/>
      <c r="L81" s="336"/>
      <c r="M81" s="16"/>
      <c r="N81" s="16"/>
      <c r="O81" s="16"/>
    </row>
    <row r="82" spans="1:15" ht="12.75">
      <c r="A82" s="250" t="s">
        <v>487</v>
      </c>
      <c r="B82" s="75" t="s">
        <v>502</v>
      </c>
      <c r="C82" s="82"/>
      <c r="D82" s="82"/>
      <c r="E82" s="80"/>
      <c r="F82" s="82"/>
      <c r="G82" s="82"/>
      <c r="H82" s="80"/>
      <c r="I82" s="10">
        <v>0</v>
      </c>
      <c r="J82" s="10">
        <v>0</v>
      </c>
      <c r="K82" s="10">
        <v>0</v>
      </c>
      <c r="L82" s="335">
        <v>0</v>
      </c>
      <c r="M82" s="16"/>
      <c r="N82" s="16"/>
      <c r="O82" s="16"/>
    </row>
    <row r="83" spans="1:15" ht="12.75">
      <c r="A83" s="250" t="s">
        <v>488</v>
      </c>
      <c r="B83" s="75" t="s">
        <v>494</v>
      </c>
      <c r="C83" s="82"/>
      <c r="D83" s="82"/>
      <c r="E83" s="80"/>
      <c r="F83" s="82"/>
      <c r="G83" s="82"/>
      <c r="H83" s="80"/>
      <c r="I83" s="10">
        <v>0</v>
      </c>
      <c r="J83" s="10">
        <v>0</v>
      </c>
      <c r="K83" s="10">
        <v>0</v>
      </c>
      <c r="L83" s="335">
        <v>0</v>
      </c>
      <c r="M83" s="16"/>
      <c r="N83" s="16"/>
      <c r="O83" s="16"/>
    </row>
    <row r="84" spans="1:15" ht="12.75">
      <c r="A84" s="250" t="s">
        <v>489</v>
      </c>
      <c r="B84" s="75" t="s">
        <v>500</v>
      </c>
      <c r="C84" s="10">
        <v>0</v>
      </c>
      <c r="D84" s="10">
        <v>0</v>
      </c>
      <c r="E84" s="81">
        <f>C84+D84</f>
        <v>0</v>
      </c>
      <c r="F84" s="10">
        <v>0</v>
      </c>
      <c r="G84" s="10">
        <v>0</v>
      </c>
      <c r="H84" s="81">
        <f>F84+G84</f>
        <v>0</v>
      </c>
      <c r="I84" s="82"/>
      <c r="J84" s="84"/>
      <c r="K84" s="80"/>
      <c r="L84" s="336"/>
      <c r="M84" s="16"/>
      <c r="N84" s="16"/>
      <c r="O84" s="16"/>
    </row>
    <row r="85" spans="1:15" ht="12.75">
      <c r="A85" s="73" t="s">
        <v>742</v>
      </c>
      <c r="B85" s="75" t="s">
        <v>743</v>
      </c>
      <c r="C85" s="82"/>
      <c r="D85" s="82"/>
      <c r="E85" s="80"/>
      <c r="F85" s="82"/>
      <c r="G85" s="82"/>
      <c r="H85" s="80"/>
      <c r="I85" s="463">
        <v>0</v>
      </c>
      <c r="J85" s="463">
        <v>0</v>
      </c>
      <c r="K85" s="464">
        <v>0</v>
      </c>
      <c r="L85" s="463">
        <v>0</v>
      </c>
      <c r="M85" s="16"/>
      <c r="N85" s="16"/>
      <c r="O85" s="16"/>
    </row>
    <row r="86" spans="1:15" ht="12.75">
      <c r="A86" s="348" t="s">
        <v>744</v>
      </c>
      <c r="B86" s="77" t="s">
        <v>745</v>
      </c>
      <c r="C86" s="82"/>
      <c r="D86" s="82"/>
      <c r="E86" s="80"/>
      <c r="F86" s="82"/>
      <c r="G86" s="82"/>
      <c r="H86" s="80"/>
      <c r="I86" s="463">
        <v>0</v>
      </c>
      <c r="J86" s="463">
        <v>0</v>
      </c>
      <c r="K86" s="464">
        <v>0</v>
      </c>
      <c r="L86" s="463">
        <v>0</v>
      </c>
      <c r="M86" s="16"/>
      <c r="N86" s="16"/>
      <c r="O86" s="16"/>
    </row>
    <row r="87" spans="1:17" ht="15.75" customHeight="1">
      <c r="A87" s="246" t="s">
        <v>692</v>
      </c>
      <c r="B87" s="68" t="s">
        <v>668</v>
      </c>
      <c r="C87" s="564" t="s">
        <v>669</v>
      </c>
      <c r="D87" s="565"/>
      <c r="E87" s="566"/>
      <c r="F87" s="567"/>
      <c r="G87" s="568"/>
      <c r="H87" s="568"/>
      <c r="I87" s="569"/>
      <c r="J87" s="568"/>
      <c r="K87" s="317"/>
      <c r="L87" s="337"/>
      <c r="M87" s="318"/>
      <c r="N87" s="318"/>
      <c r="P87" s="305"/>
      <c r="Q87" s="3"/>
    </row>
    <row r="88" spans="1:17" ht="26.25">
      <c r="A88" s="246"/>
      <c r="B88" s="175"/>
      <c r="C88" s="306" t="s">
        <v>670</v>
      </c>
      <c r="D88" s="306" t="s">
        <v>671</v>
      </c>
      <c r="E88" s="306" t="s">
        <v>672</v>
      </c>
      <c r="F88" s="563"/>
      <c r="G88" s="485"/>
      <c r="H88" s="485"/>
      <c r="I88" s="307"/>
      <c r="J88" s="307"/>
      <c r="K88" s="318"/>
      <c r="L88" s="338"/>
      <c r="M88" s="318"/>
      <c r="N88" s="318"/>
      <c r="P88" s="3"/>
      <c r="Q88" s="3"/>
    </row>
    <row r="89" spans="1:17" s="312" customFormat="1" ht="12.75">
      <c r="A89" s="339" t="s">
        <v>693</v>
      </c>
      <c r="B89" s="308" t="s">
        <v>673</v>
      </c>
      <c r="C89" s="455"/>
      <c r="D89" s="456"/>
      <c r="E89" s="457"/>
      <c r="F89" s="557"/>
      <c r="G89" s="558"/>
      <c r="H89" s="558"/>
      <c r="I89" s="310"/>
      <c r="J89" s="310"/>
      <c r="K89" s="318"/>
      <c r="L89" s="338"/>
      <c r="M89" s="318"/>
      <c r="N89" s="318"/>
      <c r="O89" s="311"/>
      <c r="P89" s="311"/>
      <c r="Q89" s="311"/>
    </row>
    <row r="90" spans="1:17" s="312" customFormat="1" ht="12.75">
      <c r="A90" s="340" t="s">
        <v>694</v>
      </c>
      <c r="B90" s="313" t="s">
        <v>674</v>
      </c>
      <c r="C90" s="455"/>
      <c r="D90" s="458"/>
      <c r="E90" s="459"/>
      <c r="F90" s="557"/>
      <c r="G90" s="558"/>
      <c r="H90" s="558"/>
      <c r="I90" s="310"/>
      <c r="J90" s="310"/>
      <c r="K90" s="318"/>
      <c r="L90" s="338"/>
      <c r="M90" s="318"/>
      <c r="N90" s="318"/>
      <c r="O90" s="311"/>
      <c r="P90" s="311"/>
      <c r="Q90" s="311"/>
    </row>
    <row r="91" spans="1:17" s="312" customFormat="1" ht="12.75">
      <c r="A91" s="340" t="s">
        <v>695</v>
      </c>
      <c r="B91" s="313" t="s">
        <v>675</v>
      </c>
      <c r="C91" s="455"/>
      <c r="D91" s="458"/>
      <c r="E91" s="459"/>
      <c r="F91" s="557"/>
      <c r="G91" s="558"/>
      <c r="H91" s="558"/>
      <c r="I91" s="310"/>
      <c r="J91" s="310"/>
      <c r="K91" s="318"/>
      <c r="L91" s="338"/>
      <c r="M91" s="318"/>
      <c r="N91" s="318"/>
      <c r="O91" s="311"/>
      <c r="P91" s="311"/>
      <c r="Q91" s="311"/>
    </row>
    <row r="92" spans="1:17" s="312" customFormat="1" ht="12.75">
      <c r="A92" s="340" t="s">
        <v>696</v>
      </c>
      <c r="B92" s="314" t="s">
        <v>503</v>
      </c>
      <c r="C92" s="455"/>
      <c r="D92" s="458"/>
      <c r="E92" s="459"/>
      <c r="F92" s="557"/>
      <c r="G92" s="558"/>
      <c r="H92" s="558"/>
      <c r="I92" s="310"/>
      <c r="J92" s="310"/>
      <c r="K92" s="318"/>
      <c r="L92" s="338"/>
      <c r="M92" s="318"/>
      <c r="N92" s="318"/>
      <c r="O92" s="311"/>
      <c r="P92" s="311"/>
      <c r="Q92" s="311"/>
    </row>
    <row r="93" spans="1:17" s="312" customFormat="1" ht="12.75">
      <c r="A93" s="340" t="s">
        <v>697</v>
      </c>
      <c r="B93" s="315" t="s">
        <v>150</v>
      </c>
      <c r="C93" s="455"/>
      <c r="D93" s="458"/>
      <c r="E93" s="459"/>
      <c r="F93" s="557"/>
      <c r="G93" s="558"/>
      <c r="H93" s="558"/>
      <c r="I93" s="310"/>
      <c r="J93" s="310"/>
      <c r="K93" s="318"/>
      <c r="L93" s="338"/>
      <c r="M93" s="318"/>
      <c r="N93" s="318"/>
      <c r="O93" s="311"/>
      <c r="P93" s="311"/>
      <c r="Q93" s="311"/>
    </row>
    <row r="94" spans="1:17" s="312" customFormat="1" ht="12.75">
      <c r="A94" s="340" t="s">
        <v>698</v>
      </c>
      <c r="B94" s="315" t="s">
        <v>36</v>
      </c>
      <c r="C94" s="455"/>
      <c r="D94" s="458"/>
      <c r="E94" s="459"/>
      <c r="F94" s="557"/>
      <c r="G94" s="558"/>
      <c r="H94" s="558"/>
      <c r="I94" s="310"/>
      <c r="J94" s="310"/>
      <c r="K94" s="318"/>
      <c r="L94" s="338"/>
      <c r="M94" s="318"/>
      <c r="N94" s="318"/>
      <c r="O94" s="311"/>
      <c r="P94" s="311"/>
      <c r="Q94" s="311"/>
    </row>
    <row r="95" spans="1:17" s="312" customFormat="1" ht="12.75">
      <c r="A95" s="340" t="s">
        <v>699</v>
      </c>
      <c r="B95" s="315" t="s">
        <v>676</v>
      </c>
      <c r="C95" s="455"/>
      <c r="D95" s="458"/>
      <c r="E95" s="459"/>
      <c r="F95" s="557"/>
      <c r="G95" s="558"/>
      <c r="H95" s="558"/>
      <c r="I95" s="310"/>
      <c r="J95" s="310"/>
      <c r="K95" s="318"/>
      <c r="L95" s="338"/>
      <c r="M95" s="318"/>
      <c r="N95" s="318"/>
      <c r="O95" s="311"/>
      <c r="P95" s="311"/>
      <c r="Q95" s="311"/>
    </row>
    <row r="96" spans="1:17" s="312" customFormat="1" ht="12.75">
      <c r="A96" s="340" t="s">
        <v>700</v>
      </c>
      <c r="B96" s="315" t="s">
        <v>677</v>
      </c>
      <c r="C96" s="455"/>
      <c r="D96" s="458"/>
      <c r="E96" s="459"/>
      <c r="F96" s="557"/>
      <c r="G96" s="558"/>
      <c r="H96" s="558"/>
      <c r="I96" s="310"/>
      <c r="J96" s="310"/>
      <c r="K96" s="318"/>
      <c r="L96" s="338"/>
      <c r="M96" s="318"/>
      <c r="N96" s="318"/>
      <c r="O96" s="311"/>
      <c r="P96" s="311"/>
      <c r="Q96" s="311"/>
    </row>
    <row r="97" spans="1:17" s="312" customFormat="1" ht="12.75">
      <c r="A97" s="340" t="s">
        <v>701</v>
      </c>
      <c r="B97" s="315" t="s">
        <v>678</v>
      </c>
      <c r="C97" s="455"/>
      <c r="D97" s="458"/>
      <c r="E97" s="459"/>
      <c r="F97" s="557"/>
      <c r="G97" s="558"/>
      <c r="H97" s="558"/>
      <c r="I97" s="310"/>
      <c r="J97" s="310"/>
      <c r="K97" s="318"/>
      <c r="L97" s="338"/>
      <c r="M97" s="318"/>
      <c r="N97" s="318"/>
      <c r="O97" s="311"/>
      <c r="P97" s="311"/>
      <c r="Q97" s="311"/>
    </row>
    <row r="98" spans="1:17" s="312" customFormat="1" ht="12.75">
      <c r="A98" s="340" t="s">
        <v>702</v>
      </c>
      <c r="B98" s="315" t="s">
        <v>504</v>
      </c>
      <c r="C98" s="455"/>
      <c r="D98" s="458"/>
      <c r="E98" s="459"/>
      <c r="F98" s="557"/>
      <c r="G98" s="558"/>
      <c r="H98" s="558"/>
      <c r="I98" s="310"/>
      <c r="J98" s="310"/>
      <c r="K98" s="318"/>
      <c r="L98" s="338"/>
      <c r="M98" s="318"/>
      <c r="N98" s="318"/>
      <c r="O98" s="311"/>
      <c r="P98" s="311"/>
      <c r="Q98" s="311"/>
    </row>
    <row r="99" spans="1:17" s="312" customFormat="1" ht="12.75">
      <c r="A99" s="340" t="s">
        <v>703</v>
      </c>
      <c r="B99" s="315" t="s">
        <v>151</v>
      </c>
      <c r="C99" s="455"/>
      <c r="D99" s="458"/>
      <c r="E99" s="458"/>
      <c r="F99" s="558"/>
      <c r="G99" s="558"/>
      <c r="H99" s="558"/>
      <c r="I99" s="310"/>
      <c r="J99" s="310"/>
      <c r="K99" s="318"/>
      <c r="L99" s="338"/>
      <c r="M99" s="318"/>
      <c r="N99" s="318"/>
      <c r="O99" s="311"/>
      <c r="P99" s="311"/>
      <c r="Q99" s="311"/>
    </row>
    <row r="100" spans="1:17" s="312" customFormat="1" ht="12.75">
      <c r="A100" s="340" t="s">
        <v>704</v>
      </c>
      <c r="B100" s="315" t="s">
        <v>40</v>
      </c>
      <c r="C100" s="455"/>
      <c r="D100" s="458"/>
      <c r="E100" s="458"/>
      <c r="F100" s="309"/>
      <c r="G100" s="561" t="s">
        <v>679</v>
      </c>
      <c r="H100" s="562"/>
      <c r="I100" s="562"/>
      <c r="J100" s="310"/>
      <c r="K100" s="318"/>
      <c r="L100" s="338"/>
      <c r="M100" s="318"/>
      <c r="N100" s="318"/>
      <c r="O100" s="311"/>
      <c r="P100" s="311"/>
      <c r="Q100" s="311"/>
    </row>
    <row r="101" spans="1:17" s="312" customFormat="1" ht="12.75" customHeight="1">
      <c r="A101" s="340" t="s">
        <v>705</v>
      </c>
      <c r="B101" s="315" t="s">
        <v>39</v>
      </c>
      <c r="C101" s="455"/>
      <c r="D101" s="458"/>
      <c r="E101" s="458"/>
      <c r="F101" s="309"/>
      <c r="G101" s="562"/>
      <c r="H101" s="562"/>
      <c r="I101" s="562"/>
      <c r="J101" s="310"/>
      <c r="K101" s="318"/>
      <c r="L101" s="338"/>
      <c r="M101" s="318"/>
      <c r="N101" s="318"/>
      <c r="O101" s="311"/>
      <c r="P101" s="311"/>
      <c r="Q101" s="311"/>
    </row>
    <row r="102" spans="1:17" s="312" customFormat="1" ht="12.75">
      <c r="A102" s="340" t="s">
        <v>706</v>
      </c>
      <c r="B102" s="315" t="s">
        <v>680</v>
      </c>
      <c r="C102" s="455"/>
      <c r="D102" s="458"/>
      <c r="E102" s="458"/>
      <c r="F102" s="309"/>
      <c r="G102" s="562"/>
      <c r="H102" s="562"/>
      <c r="I102" s="562"/>
      <c r="J102" s="310"/>
      <c r="K102" s="318"/>
      <c r="L102" s="338"/>
      <c r="M102" s="318"/>
      <c r="N102" s="318"/>
      <c r="O102" s="311"/>
      <c r="P102" s="311"/>
      <c r="Q102" s="311"/>
    </row>
    <row r="103" spans="1:17" s="312" customFormat="1" ht="12.75">
      <c r="A103" s="340" t="s">
        <v>707</v>
      </c>
      <c r="B103" s="315" t="s">
        <v>681</v>
      </c>
      <c r="C103" s="455"/>
      <c r="D103" s="458"/>
      <c r="E103" s="458"/>
      <c r="F103" s="309"/>
      <c r="G103" s="562"/>
      <c r="H103" s="562"/>
      <c r="I103" s="562"/>
      <c r="J103" s="310"/>
      <c r="K103" s="318"/>
      <c r="L103" s="338"/>
      <c r="M103" s="318"/>
      <c r="N103" s="318"/>
      <c r="O103" s="311"/>
      <c r="P103" s="311"/>
      <c r="Q103" s="311"/>
    </row>
    <row r="104" spans="1:17" s="312" customFormat="1" ht="12.75">
      <c r="A104" s="340" t="s">
        <v>708</v>
      </c>
      <c r="B104" s="315" t="s">
        <v>682</v>
      </c>
      <c r="C104" s="455"/>
      <c r="D104" s="458"/>
      <c r="E104" s="458"/>
      <c r="F104" s="309"/>
      <c r="G104" s="562"/>
      <c r="H104" s="562"/>
      <c r="I104" s="562"/>
      <c r="J104" s="310"/>
      <c r="K104" s="318"/>
      <c r="L104" s="338"/>
      <c r="M104" s="318"/>
      <c r="N104" s="318"/>
      <c r="O104" s="311"/>
      <c r="P104" s="311"/>
      <c r="Q104" s="311"/>
    </row>
    <row r="105" spans="1:14" s="312" customFormat="1" ht="12.75">
      <c r="A105" s="340" t="s">
        <v>709</v>
      </c>
      <c r="B105" s="315" t="s">
        <v>505</v>
      </c>
      <c r="C105" s="455"/>
      <c r="D105" s="458"/>
      <c r="E105" s="458"/>
      <c r="F105" s="558"/>
      <c r="G105" s="558"/>
      <c r="H105" s="558"/>
      <c r="I105" s="310"/>
      <c r="J105" s="310"/>
      <c r="K105" s="318"/>
      <c r="L105" s="338"/>
      <c r="M105" s="318"/>
      <c r="N105" s="318"/>
    </row>
    <row r="106" spans="1:14" s="312" customFormat="1" ht="12.75">
      <c r="A106" s="340" t="s">
        <v>710</v>
      </c>
      <c r="B106" s="315" t="s">
        <v>683</v>
      </c>
      <c r="C106" s="455"/>
      <c r="D106" s="458"/>
      <c r="E106" s="458"/>
      <c r="F106" s="558"/>
      <c r="G106" s="558"/>
      <c r="H106" s="558"/>
      <c r="I106" s="310"/>
      <c r="J106" s="310"/>
      <c r="K106" s="318"/>
      <c r="L106" s="338"/>
      <c r="M106" s="318"/>
      <c r="N106" s="318"/>
    </row>
    <row r="107" spans="1:14" s="312" customFormat="1" ht="12.75">
      <c r="A107" s="340" t="s">
        <v>711</v>
      </c>
      <c r="B107" s="315" t="s">
        <v>684</v>
      </c>
      <c r="C107" s="455"/>
      <c r="D107" s="458"/>
      <c r="E107" s="458"/>
      <c r="F107" s="558"/>
      <c r="G107" s="558"/>
      <c r="H107" s="558"/>
      <c r="I107" s="310"/>
      <c r="J107" s="310"/>
      <c r="K107" s="318"/>
      <c r="L107" s="338"/>
      <c r="M107" s="318"/>
      <c r="N107" s="318"/>
    </row>
    <row r="108" spans="1:14" s="312" customFormat="1" ht="12.75">
      <c r="A108" s="340" t="s">
        <v>712</v>
      </c>
      <c r="B108" s="315" t="s">
        <v>685</v>
      </c>
      <c r="C108" s="455"/>
      <c r="D108" s="458"/>
      <c r="E108" s="459"/>
      <c r="F108" s="557"/>
      <c r="G108" s="558"/>
      <c r="H108" s="558"/>
      <c r="I108" s="310"/>
      <c r="J108" s="310"/>
      <c r="K108" s="318"/>
      <c r="L108" s="338"/>
      <c r="M108" s="318"/>
      <c r="N108" s="318"/>
    </row>
    <row r="109" spans="1:14" s="312" customFormat="1" ht="12.75">
      <c r="A109" s="340" t="s">
        <v>713</v>
      </c>
      <c r="B109" s="315" t="s">
        <v>38</v>
      </c>
      <c r="C109" s="455"/>
      <c r="D109" s="458"/>
      <c r="E109" s="459"/>
      <c r="F109" s="557"/>
      <c r="G109" s="558"/>
      <c r="H109" s="558"/>
      <c r="I109" s="310"/>
      <c r="J109" s="310"/>
      <c r="K109" s="318"/>
      <c r="L109" s="338"/>
      <c r="M109" s="318"/>
      <c r="N109" s="318"/>
    </row>
    <row r="110" spans="1:17" s="312" customFormat="1" ht="12.75">
      <c r="A110" s="340" t="s">
        <v>714</v>
      </c>
      <c r="B110" s="315" t="s">
        <v>37</v>
      </c>
      <c r="C110" s="455"/>
      <c r="D110" s="458"/>
      <c r="E110" s="459"/>
      <c r="F110" s="557"/>
      <c r="G110" s="558"/>
      <c r="H110" s="558"/>
      <c r="I110" s="310"/>
      <c r="J110" s="310"/>
      <c r="K110" s="318"/>
      <c r="L110" s="338"/>
      <c r="M110" s="318"/>
      <c r="N110" s="318"/>
      <c r="O110" s="311"/>
      <c r="P110" s="311"/>
      <c r="Q110" s="311"/>
    </row>
    <row r="111" spans="1:17" s="312" customFormat="1" ht="12.75">
      <c r="A111" s="340" t="s">
        <v>715</v>
      </c>
      <c r="B111" s="314" t="s">
        <v>686</v>
      </c>
      <c r="C111" s="455"/>
      <c r="D111" s="458"/>
      <c r="E111" s="459"/>
      <c r="F111" s="557"/>
      <c r="G111" s="558"/>
      <c r="H111" s="558"/>
      <c r="I111" s="310"/>
      <c r="J111" s="310"/>
      <c r="K111" s="318"/>
      <c r="L111" s="338"/>
      <c r="M111" s="318"/>
      <c r="N111" s="318"/>
      <c r="O111" s="311"/>
      <c r="P111" s="311"/>
      <c r="Q111" s="311"/>
    </row>
    <row r="112" spans="1:17" s="312" customFormat="1" ht="12.75">
      <c r="A112" s="340" t="s">
        <v>716</v>
      </c>
      <c r="B112" s="314" t="s">
        <v>687</v>
      </c>
      <c r="C112" s="455"/>
      <c r="D112" s="458"/>
      <c r="E112" s="459"/>
      <c r="F112" s="557"/>
      <c r="G112" s="558"/>
      <c r="H112" s="558"/>
      <c r="I112" s="310"/>
      <c r="J112" s="310"/>
      <c r="K112" s="318"/>
      <c r="L112" s="338"/>
      <c r="M112" s="318"/>
      <c r="N112" s="318"/>
      <c r="O112" s="311"/>
      <c r="P112" s="311"/>
      <c r="Q112" s="311"/>
    </row>
    <row r="113" spans="1:14" s="311" customFormat="1" ht="12.75">
      <c r="A113" s="340" t="s">
        <v>717</v>
      </c>
      <c r="B113" s="314" t="s">
        <v>688</v>
      </c>
      <c r="C113" s="455"/>
      <c r="D113" s="458"/>
      <c r="E113" s="459"/>
      <c r="F113" s="557"/>
      <c r="G113" s="558"/>
      <c r="H113" s="558"/>
      <c r="I113" s="316"/>
      <c r="J113" s="316"/>
      <c r="K113" s="318"/>
      <c r="L113" s="338"/>
      <c r="M113" s="318"/>
      <c r="N113" s="318"/>
    </row>
    <row r="114" spans="1:14" s="311" customFormat="1" ht="12.75">
      <c r="A114" s="340" t="s">
        <v>718</v>
      </c>
      <c r="B114" s="314" t="s">
        <v>502</v>
      </c>
      <c r="C114" s="455"/>
      <c r="D114" s="458"/>
      <c r="E114" s="459"/>
      <c r="F114" s="557"/>
      <c r="G114" s="558"/>
      <c r="H114" s="558"/>
      <c r="I114" s="316"/>
      <c r="J114" s="316"/>
      <c r="K114" s="318"/>
      <c r="L114" s="338"/>
      <c r="M114" s="318"/>
      <c r="N114" s="318"/>
    </row>
    <row r="115" spans="1:14" s="311" customFormat="1" ht="12.75">
      <c r="A115" s="340" t="s">
        <v>719</v>
      </c>
      <c r="B115" s="314" t="s">
        <v>494</v>
      </c>
      <c r="C115" s="455"/>
      <c r="D115" s="458"/>
      <c r="E115" s="459"/>
      <c r="F115" s="557"/>
      <c r="G115" s="558"/>
      <c r="H115" s="558"/>
      <c r="I115" s="316"/>
      <c r="J115" s="316"/>
      <c r="K115" s="318"/>
      <c r="L115" s="338"/>
      <c r="M115" s="318"/>
      <c r="N115" s="318"/>
    </row>
    <row r="116" spans="1:14" s="311" customFormat="1" ht="12.75">
      <c r="A116" s="340" t="s">
        <v>720</v>
      </c>
      <c r="B116" s="314" t="s">
        <v>689</v>
      </c>
      <c r="C116" s="455"/>
      <c r="D116" s="458"/>
      <c r="E116" s="459"/>
      <c r="F116" s="557"/>
      <c r="G116" s="558"/>
      <c r="H116" s="558"/>
      <c r="I116" s="316"/>
      <c r="J116" s="316"/>
      <c r="K116" s="318"/>
      <c r="L116" s="338"/>
      <c r="M116" s="318"/>
      <c r="N116" s="318"/>
    </row>
    <row r="117" spans="1:17" s="312" customFormat="1" ht="12.75">
      <c r="A117" s="340" t="s">
        <v>721</v>
      </c>
      <c r="B117" s="314" t="s">
        <v>690</v>
      </c>
      <c r="C117" s="455"/>
      <c r="D117" s="458"/>
      <c r="E117" s="459"/>
      <c r="F117" s="557"/>
      <c r="G117" s="558"/>
      <c r="H117" s="558"/>
      <c r="I117" s="316"/>
      <c r="J117" s="316"/>
      <c r="K117" s="318"/>
      <c r="L117" s="338"/>
      <c r="M117" s="318"/>
      <c r="N117" s="318"/>
      <c r="O117" s="311"/>
      <c r="P117" s="311"/>
      <c r="Q117" s="311"/>
    </row>
    <row r="118" spans="1:17" s="312" customFormat="1" ht="13.5" thickBot="1">
      <c r="A118" s="341" t="s">
        <v>722</v>
      </c>
      <c r="B118" s="342" t="s">
        <v>691</v>
      </c>
      <c r="C118" s="460"/>
      <c r="D118" s="461"/>
      <c r="E118" s="462"/>
      <c r="F118" s="559"/>
      <c r="G118" s="560"/>
      <c r="H118" s="560"/>
      <c r="I118" s="343"/>
      <c r="J118" s="343"/>
      <c r="K118" s="344"/>
      <c r="L118" s="345"/>
      <c r="M118" s="318"/>
      <c r="N118" s="318"/>
      <c r="O118" s="311"/>
      <c r="P118" s="311"/>
      <c r="Q118" s="311"/>
    </row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</sheetData>
  <sheetProtection password="A442" sheet="1" objects="1" scenarios="1"/>
  <mergeCells count="75">
    <mergeCell ref="A1:A2"/>
    <mergeCell ref="B1:B2"/>
    <mergeCell ref="C1:D2"/>
    <mergeCell ref="F1:L2"/>
    <mergeCell ref="J58:L58"/>
    <mergeCell ref="J59:L59"/>
    <mergeCell ref="J54:L54"/>
    <mergeCell ref="J55:L55"/>
    <mergeCell ref="J56:L56"/>
    <mergeCell ref="J57:L57"/>
    <mergeCell ref="J44:L44"/>
    <mergeCell ref="J52:L52"/>
    <mergeCell ref="J53:L53"/>
    <mergeCell ref="J50:L50"/>
    <mergeCell ref="J41:L41"/>
    <mergeCell ref="J42:L42"/>
    <mergeCell ref="J43:L43"/>
    <mergeCell ref="J38:L38"/>
    <mergeCell ref="J34:L34"/>
    <mergeCell ref="J17:L17"/>
    <mergeCell ref="J18:L18"/>
    <mergeCell ref="J21:L21"/>
    <mergeCell ref="J26:L26"/>
    <mergeCell ref="J9:L9"/>
    <mergeCell ref="J14:L14"/>
    <mergeCell ref="J15:L15"/>
    <mergeCell ref="J16:L16"/>
    <mergeCell ref="J12:L12"/>
    <mergeCell ref="J10:L10"/>
    <mergeCell ref="J3:L3"/>
    <mergeCell ref="J5:L5"/>
    <mergeCell ref="J6:L6"/>
    <mergeCell ref="J8:L8"/>
    <mergeCell ref="C61:E61"/>
    <mergeCell ref="F61:H61"/>
    <mergeCell ref="I61:J61"/>
    <mergeCell ref="K61:L61"/>
    <mergeCell ref="K65:L65"/>
    <mergeCell ref="J60:L60"/>
    <mergeCell ref="J62:L62"/>
    <mergeCell ref="J63:L63"/>
    <mergeCell ref="J64:K64"/>
    <mergeCell ref="C87:E87"/>
    <mergeCell ref="F87:H87"/>
    <mergeCell ref="I87:J87"/>
    <mergeCell ref="C65:E65"/>
    <mergeCell ref="F65:H65"/>
    <mergeCell ref="I65:J65"/>
    <mergeCell ref="F88:H88"/>
    <mergeCell ref="F89:H89"/>
    <mergeCell ref="F90:H90"/>
    <mergeCell ref="F91:H91"/>
    <mergeCell ref="F92:H92"/>
    <mergeCell ref="F93:H93"/>
    <mergeCell ref="F94:H94"/>
    <mergeCell ref="F95:H95"/>
    <mergeCell ref="F106:H106"/>
    <mergeCell ref="F107:H107"/>
    <mergeCell ref="F96:H96"/>
    <mergeCell ref="F97:H97"/>
    <mergeCell ref="F98:H98"/>
    <mergeCell ref="F99:H99"/>
    <mergeCell ref="G100:I104"/>
    <mergeCell ref="F105:H105"/>
    <mergeCell ref="F118:H118"/>
    <mergeCell ref="F112:H112"/>
    <mergeCell ref="F113:H113"/>
    <mergeCell ref="F114:H114"/>
    <mergeCell ref="F115:H115"/>
    <mergeCell ref="F116:H116"/>
    <mergeCell ref="F117:H117"/>
    <mergeCell ref="F108:H108"/>
    <mergeCell ref="F109:H109"/>
    <mergeCell ref="F110:H110"/>
    <mergeCell ref="F111:H111"/>
  </mergeCells>
  <dataValidations count="1">
    <dataValidation type="decimal" operator="greaterThanOrEqual" allowBlank="1" showInputMessage="1" showErrorMessage="1" errorTitle="Fehlermeldung" error="Nur Zahlen, die größer oder gleich Null sind dürfen eingegeben werden!" sqref="I79:L80 D5:H6 D8:H12 C84:D84 F84:G84 I83:L83 D40:H49 D35:H38 D14:H17 D20:H33 I77:L77 I72:L75 I68:L70 F81:G82 F78:G78 F76:G76 F71:G71 F67:G67 C81:D82 C78:D78 C76:D76 C71:D71 C67:D67 I56:I64 I52:I54 D55:H55">
      <formula1>0</formula1>
    </dataValidation>
  </dataValidations>
  <printOptions/>
  <pageMargins left="0.75" right="0.25" top="0.71" bottom="0.8" header="0.4921259845" footer="0.4921259845"/>
  <pageSetup fitToHeight="1" fitToWidth="1" horizontalDpi="600" verticalDpi="600" orientation="landscape" paperSize="8" scale="30" r:id="rId2"/>
  <headerFooter alignWithMargins="0">
    <oddHeader>&amp;R&amp;A</oddHeader>
    <oddFooter>&amp;C&amp;F&amp;RSeite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33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8.28125" style="3" bestFit="1" customWidth="1"/>
    <col min="2" max="2" width="48.57421875" style="3" customWidth="1"/>
    <col min="3" max="12" width="11.57421875" style="3" customWidth="1"/>
    <col min="13" max="16384" width="11.421875" style="3" customWidth="1"/>
  </cols>
  <sheetData>
    <row r="1" spans="1:12" ht="18" customHeight="1">
      <c r="A1" s="618" t="s">
        <v>170</v>
      </c>
      <c r="B1" s="534" t="s">
        <v>276</v>
      </c>
      <c r="C1" s="538" t="str">
        <f>'A.Organisatorische Fragen'!F1</f>
        <v>Geschäftsjahr 2007</v>
      </c>
      <c r="D1" s="535"/>
      <c r="E1" s="535"/>
      <c r="F1" s="552" t="str">
        <f>'Allgemeine Informationen'!C11</f>
        <v>MUSTERNETZBETREIBER</v>
      </c>
      <c r="G1" s="540"/>
      <c r="H1" s="540"/>
      <c r="I1" s="540"/>
      <c r="J1" s="540"/>
      <c r="K1" s="540"/>
      <c r="L1" s="541"/>
    </row>
    <row r="2" spans="1:12" ht="18" customHeight="1">
      <c r="A2" s="522"/>
      <c r="B2" s="536"/>
      <c r="C2" s="537"/>
      <c r="D2" s="537"/>
      <c r="E2" s="537"/>
      <c r="F2" s="542"/>
      <c r="G2" s="542"/>
      <c r="H2" s="542"/>
      <c r="I2" s="542"/>
      <c r="J2" s="542"/>
      <c r="K2" s="542"/>
      <c r="L2" s="543"/>
    </row>
    <row r="3" spans="1:12" ht="15">
      <c r="A3" s="126"/>
      <c r="B3" s="127" t="s">
        <v>428</v>
      </c>
      <c r="C3" s="615" t="s">
        <v>142</v>
      </c>
      <c r="D3" s="615"/>
      <c r="E3" s="615"/>
      <c r="F3" s="615"/>
      <c r="G3" s="615"/>
      <c r="H3" s="132"/>
      <c r="I3" s="616" t="s">
        <v>143</v>
      </c>
      <c r="J3" s="617"/>
      <c r="K3" s="132"/>
      <c r="L3" s="132"/>
    </row>
    <row r="4" spans="1:12" ht="39">
      <c r="A4" s="128"/>
      <c r="B4" s="129"/>
      <c r="C4" s="133" t="s">
        <v>267</v>
      </c>
      <c r="D4" s="133" t="s">
        <v>183</v>
      </c>
      <c r="E4" s="133" t="s">
        <v>184</v>
      </c>
      <c r="F4" s="133" t="s">
        <v>269</v>
      </c>
      <c r="G4" s="133" t="s">
        <v>268</v>
      </c>
      <c r="H4" s="133" t="s">
        <v>141</v>
      </c>
      <c r="I4" s="133" t="s">
        <v>268</v>
      </c>
      <c r="J4" s="133" t="s">
        <v>267</v>
      </c>
      <c r="K4" s="133" t="s">
        <v>313</v>
      </c>
      <c r="L4" s="133" t="s">
        <v>314</v>
      </c>
    </row>
    <row r="5" spans="1:12" s="4" customFormat="1" ht="12.75">
      <c r="A5" s="130"/>
      <c r="B5" s="131" t="s">
        <v>94</v>
      </c>
      <c r="C5" s="134" t="s">
        <v>12</v>
      </c>
      <c r="D5" s="134" t="str">
        <f>C5</f>
        <v>TEUR</v>
      </c>
      <c r="E5" s="134" t="str">
        <f>C5</f>
        <v>TEUR</v>
      </c>
      <c r="F5" s="134" t="str">
        <f>C5</f>
        <v>TEUR</v>
      </c>
      <c r="G5" s="134" t="str">
        <f>C5</f>
        <v>TEUR</v>
      </c>
      <c r="H5" s="134" t="str">
        <f>C5</f>
        <v>TEUR</v>
      </c>
      <c r="I5" s="134" t="str">
        <f>C5</f>
        <v>TEUR</v>
      </c>
      <c r="J5" s="134" t="str">
        <f>C5</f>
        <v>TEUR</v>
      </c>
      <c r="K5" s="134" t="str">
        <f>C5</f>
        <v>TEUR</v>
      </c>
      <c r="L5" s="134" t="str">
        <f>C5</f>
        <v>TEUR</v>
      </c>
    </row>
    <row r="6" spans="1:12" ht="12.75">
      <c r="A6" s="39" t="s">
        <v>307</v>
      </c>
      <c r="B6" s="40" t="s">
        <v>95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2.75">
      <c r="A7" s="53" t="s">
        <v>172</v>
      </c>
      <c r="B7" s="38" t="s">
        <v>96</v>
      </c>
      <c r="C7" s="180">
        <v>0</v>
      </c>
      <c r="D7" s="180">
        <v>0</v>
      </c>
      <c r="E7" s="180">
        <v>0</v>
      </c>
      <c r="F7" s="180">
        <v>0</v>
      </c>
      <c r="G7" s="181">
        <f aca="true" t="shared" si="0" ref="G7:G13">C7+D7-E7+F7</f>
        <v>0</v>
      </c>
      <c r="H7" s="180">
        <v>0</v>
      </c>
      <c r="I7" s="181">
        <f aca="true" t="shared" si="1" ref="I7:I13">C7+D7-E7+F7-H7</f>
        <v>0</v>
      </c>
      <c r="J7" s="180">
        <v>0</v>
      </c>
      <c r="K7" s="180">
        <v>0</v>
      </c>
      <c r="L7" s="180">
        <v>0</v>
      </c>
    </row>
    <row r="8" spans="1:12" ht="12.75">
      <c r="A8" s="53" t="s">
        <v>173</v>
      </c>
      <c r="B8" s="38" t="s">
        <v>49</v>
      </c>
      <c r="C8" s="181">
        <f>C9+C10+C11+C12</f>
        <v>0</v>
      </c>
      <c r="D8" s="181">
        <f>D9+D10+D11+D12</f>
        <v>0</v>
      </c>
      <c r="E8" s="181">
        <f>E9+E10+E11+E12</f>
        <v>0</v>
      </c>
      <c r="F8" s="181">
        <f>F9+F10+F11+F12</f>
        <v>0</v>
      </c>
      <c r="G8" s="181">
        <f>C8+D8-E8+F8</f>
        <v>0</v>
      </c>
      <c r="H8" s="181">
        <f>H9+H10+H11+H12</f>
        <v>0</v>
      </c>
      <c r="I8" s="181">
        <f>C8+D8-E8+F8-H8</f>
        <v>0</v>
      </c>
      <c r="J8" s="181">
        <f>J9+J10+J11+J12</f>
        <v>0</v>
      </c>
      <c r="K8" s="181">
        <f>K9+K10+K11+K12</f>
        <v>0</v>
      </c>
      <c r="L8" s="181">
        <f>L9+L10+L11+L12</f>
        <v>0</v>
      </c>
    </row>
    <row r="9" spans="1:12" ht="12.75">
      <c r="A9" s="53" t="s">
        <v>308</v>
      </c>
      <c r="B9" s="38" t="s">
        <v>138</v>
      </c>
      <c r="C9" s="2">
        <v>0</v>
      </c>
      <c r="D9" s="2">
        <v>0</v>
      </c>
      <c r="E9" s="2">
        <v>0</v>
      </c>
      <c r="F9" s="2">
        <v>0</v>
      </c>
      <c r="G9" s="182">
        <f t="shared" si="0"/>
        <v>0</v>
      </c>
      <c r="H9" s="2">
        <v>0</v>
      </c>
      <c r="I9" s="182">
        <f t="shared" si="1"/>
        <v>0</v>
      </c>
      <c r="J9" s="2">
        <v>0</v>
      </c>
      <c r="K9" s="2">
        <v>0</v>
      </c>
      <c r="L9" s="2">
        <v>0</v>
      </c>
    </row>
    <row r="10" spans="1:12" ht="12.75">
      <c r="A10" s="53" t="s">
        <v>309</v>
      </c>
      <c r="B10" s="38" t="s">
        <v>139</v>
      </c>
      <c r="C10" s="2">
        <v>0</v>
      </c>
      <c r="D10" s="2">
        <v>0</v>
      </c>
      <c r="E10" s="2">
        <v>0</v>
      </c>
      <c r="F10" s="2">
        <v>0</v>
      </c>
      <c r="G10" s="182">
        <f t="shared" si="0"/>
        <v>0</v>
      </c>
      <c r="H10" s="2">
        <v>0</v>
      </c>
      <c r="I10" s="182">
        <f t="shared" si="1"/>
        <v>0</v>
      </c>
      <c r="J10" s="2">
        <v>0</v>
      </c>
      <c r="K10" s="2">
        <v>0</v>
      </c>
      <c r="L10" s="2">
        <v>0</v>
      </c>
    </row>
    <row r="11" spans="1:12" ht="12.75">
      <c r="A11" s="53" t="s">
        <v>310</v>
      </c>
      <c r="B11" s="38" t="s">
        <v>497</v>
      </c>
      <c r="C11" s="2">
        <v>0</v>
      </c>
      <c r="D11" s="2">
        <v>0</v>
      </c>
      <c r="E11" s="2">
        <v>0</v>
      </c>
      <c r="F11" s="2">
        <v>0</v>
      </c>
      <c r="G11" s="182">
        <f t="shared" si="0"/>
        <v>0</v>
      </c>
      <c r="H11" s="2">
        <v>0</v>
      </c>
      <c r="I11" s="182">
        <f t="shared" si="1"/>
        <v>0</v>
      </c>
      <c r="J11" s="2">
        <v>0</v>
      </c>
      <c r="K11" s="2">
        <v>0</v>
      </c>
      <c r="L11" s="2">
        <v>0</v>
      </c>
    </row>
    <row r="12" spans="1:12" ht="12.75">
      <c r="A12" s="53" t="s">
        <v>311</v>
      </c>
      <c r="B12" s="38" t="s">
        <v>144</v>
      </c>
      <c r="C12" s="2">
        <v>0</v>
      </c>
      <c r="D12" s="2">
        <v>0</v>
      </c>
      <c r="E12" s="2">
        <v>0</v>
      </c>
      <c r="F12" s="2">
        <v>0</v>
      </c>
      <c r="G12" s="182">
        <f t="shared" si="0"/>
        <v>0</v>
      </c>
      <c r="H12" s="2">
        <v>0</v>
      </c>
      <c r="I12" s="182">
        <f t="shared" si="1"/>
        <v>0</v>
      </c>
      <c r="J12" s="2">
        <v>0</v>
      </c>
      <c r="K12" s="2">
        <v>0</v>
      </c>
      <c r="L12" s="2">
        <v>0</v>
      </c>
    </row>
    <row r="13" spans="1:12" ht="12.75">
      <c r="A13" s="53" t="s">
        <v>174</v>
      </c>
      <c r="B13" s="54" t="s">
        <v>98</v>
      </c>
      <c r="C13" s="180">
        <v>0</v>
      </c>
      <c r="D13" s="180">
        <v>0</v>
      </c>
      <c r="E13" s="180">
        <v>0</v>
      </c>
      <c r="F13" s="180">
        <v>0</v>
      </c>
      <c r="G13" s="181">
        <f t="shared" si="0"/>
        <v>0</v>
      </c>
      <c r="H13" s="180">
        <v>0</v>
      </c>
      <c r="I13" s="181">
        <f t="shared" si="1"/>
        <v>0</v>
      </c>
      <c r="J13" s="180">
        <v>0</v>
      </c>
      <c r="K13" s="180">
        <v>0</v>
      </c>
      <c r="L13" s="180">
        <v>0</v>
      </c>
    </row>
    <row r="14" spans="1:12" ht="12.75">
      <c r="A14" s="56" t="s">
        <v>175</v>
      </c>
      <c r="B14" s="59" t="s">
        <v>13</v>
      </c>
      <c r="C14" s="183">
        <f aca="true" t="shared" si="2" ref="C14:L14">C7+C9+C10+C11+C12+C13</f>
        <v>0</v>
      </c>
      <c r="D14" s="183">
        <f t="shared" si="2"/>
        <v>0</v>
      </c>
      <c r="E14" s="183">
        <f t="shared" si="2"/>
        <v>0</v>
      </c>
      <c r="F14" s="183">
        <f t="shared" si="2"/>
        <v>0</v>
      </c>
      <c r="G14" s="183">
        <f t="shared" si="2"/>
        <v>0</v>
      </c>
      <c r="H14" s="183">
        <f t="shared" si="2"/>
        <v>0</v>
      </c>
      <c r="I14" s="183">
        <f t="shared" si="2"/>
        <v>0</v>
      </c>
      <c r="J14" s="183">
        <f t="shared" si="2"/>
        <v>0</v>
      </c>
      <c r="K14" s="183">
        <f t="shared" si="2"/>
        <v>0</v>
      </c>
      <c r="L14" s="183">
        <f t="shared" si="2"/>
        <v>0</v>
      </c>
    </row>
    <row r="15" spans="1:12" ht="12.75">
      <c r="A15" s="219"/>
      <c r="B15" s="146"/>
      <c r="C15" s="146"/>
      <c r="D15" s="146"/>
      <c r="E15" s="146"/>
      <c r="F15" s="146"/>
      <c r="G15" s="146"/>
      <c r="H15" s="146"/>
      <c r="I15" s="146"/>
      <c r="J15" s="54"/>
      <c r="K15" s="54"/>
      <c r="L15" s="96"/>
    </row>
    <row r="16" spans="1:12" ht="12.75">
      <c r="A16" s="227" t="s">
        <v>515</v>
      </c>
      <c r="B16" s="228" t="s">
        <v>516</v>
      </c>
      <c r="C16" s="223">
        <v>0</v>
      </c>
      <c r="D16" s="223">
        <v>0</v>
      </c>
      <c r="E16" s="223">
        <v>0</v>
      </c>
      <c r="F16" s="223">
        <v>0</v>
      </c>
      <c r="G16" s="224">
        <f>C16+D16-E16+F16</f>
        <v>0</v>
      </c>
      <c r="H16" s="223">
        <v>0</v>
      </c>
      <c r="I16" s="224">
        <f>C16+D16-E16+F16-H16</f>
        <v>0</v>
      </c>
      <c r="J16" s="223">
        <v>0</v>
      </c>
      <c r="K16" s="223">
        <v>0</v>
      </c>
      <c r="L16" s="223">
        <v>0</v>
      </c>
    </row>
    <row r="17" spans="1:8" ht="12.75">
      <c r="A17" s="17"/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/>
      <c r="B19" s="17"/>
      <c r="C19" s="17"/>
      <c r="D19" s="17"/>
      <c r="E19" s="17"/>
      <c r="F19" s="17"/>
      <c r="G19" s="17"/>
      <c r="H19" s="17"/>
    </row>
    <row r="20" spans="1:8" ht="12.75">
      <c r="A20" s="17"/>
      <c r="B20" s="17"/>
      <c r="C20" s="17"/>
      <c r="D20" s="17"/>
      <c r="E20" s="17"/>
      <c r="F20" s="17"/>
      <c r="G20" s="17"/>
      <c r="H20" s="17"/>
    </row>
    <row r="21" spans="1:8" ht="12.75">
      <c r="A21" s="17"/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/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/>
      <c r="B25" s="17"/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0" spans="2:9" ht="12.75"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7.25">
      <c r="A32" s="19"/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20"/>
      <c r="C33" s="20"/>
      <c r="D33" s="20"/>
      <c r="E33" s="20"/>
      <c r="F33" s="20"/>
      <c r="G33" s="20"/>
      <c r="H33" s="20"/>
      <c r="I33" s="20"/>
    </row>
  </sheetData>
  <sheetProtection password="A442" sheet="1" objects="1" scenarios="1"/>
  <mergeCells count="6">
    <mergeCell ref="C3:G3"/>
    <mergeCell ref="I3:J3"/>
    <mergeCell ref="A1:A2"/>
    <mergeCell ref="B1:B2"/>
    <mergeCell ref="C1:E2"/>
    <mergeCell ref="F1:L2"/>
  </mergeCells>
  <dataValidations count="1">
    <dataValidation type="decimal" operator="greaterThanOrEqual" showErrorMessage="1" errorTitle="Fehlermeldung" error="Es darf nur ein Wert größer gleich Null eingegeben werden!" sqref="J9:L13 J7:L7 C9:E13 C7:E7 H7 H9:H13 J16:L16 C16:E16 H16">
      <formula1>0</formula1>
    </dataValidation>
  </dataValidations>
  <printOptions/>
  <pageMargins left="0.75" right="0.27" top="1" bottom="0.78" header="0.4921259845" footer="0.4921259845"/>
  <pageSetup fitToHeight="1" fitToWidth="1" horizontalDpi="600" verticalDpi="600" orientation="landscape" paperSize="9" scale="80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101"/>
  <sheetViews>
    <sheetView showGridLines="0" view="pageBreakPreview" zoomScale="70" zoomScaleNormal="75" zoomScaleSheetLayoutView="70" workbookViewId="0" topLeftCell="A1">
      <selection activeCell="A1" sqref="A1:A2"/>
    </sheetView>
  </sheetViews>
  <sheetFormatPr defaultColWidth="11.421875" defaultRowHeight="12.75"/>
  <cols>
    <col min="1" max="1" width="9.140625" style="16" bestFit="1" customWidth="1"/>
    <col min="2" max="2" width="52.57421875" style="16" customWidth="1"/>
    <col min="3" max="6" width="18.00390625" style="16" customWidth="1"/>
    <col min="7" max="7" width="30.7109375" style="16" customWidth="1"/>
    <col min="8" max="8" width="11.421875" style="16" customWidth="1"/>
    <col min="9" max="9" width="11.421875" style="16" hidden="1" customWidth="1"/>
    <col min="10" max="16384" width="11.421875" style="16" customWidth="1"/>
  </cols>
  <sheetData>
    <row r="1" spans="1:9" ht="18" customHeight="1">
      <c r="A1" s="550" t="s">
        <v>277</v>
      </c>
      <c r="B1" s="551" t="s">
        <v>440</v>
      </c>
      <c r="C1" s="624" t="str">
        <f>'A.Organisatorische Fragen'!F1</f>
        <v>Geschäftsjahr 2007</v>
      </c>
      <c r="D1" s="535"/>
      <c r="E1" s="552" t="str">
        <f>'Allgemeine Informationen'!C11</f>
        <v>MUSTERNETZBETREIBER</v>
      </c>
      <c r="F1" s="625"/>
      <c r="G1" s="626"/>
      <c r="H1" s="163"/>
      <c r="I1" s="163"/>
    </row>
    <row r="2" spans="1:7" s="17" customFormat="1" ht="18" customHeight="1">
      <c r="A2" s="522"/>
      <c r="B2" s="536"/>
      <c r="C2" s="537"/>
      <c r="D2" s="537"/>
      <c r="E2" s="627"/>
      <c r="F2" s="627"/>
      <c r="G2" s="628"/>
    </row>
    <row r="3" spans="1:7" ht="12.75">
      <c r="A3" s="68" t="s">
        <v>278</v>
      </c>
      <c r="B3" s="136" t="s">
        <v>326</v>
      </c>
      <c r="C3" s="137"/>
      <c r="D3" s="137"/>
      <c r="E3" s="137"/>
      <c r="F3" s="137"/>
      <c r="G3" s="138"/>
    </row>
    <row r="4" spans="1:7" ht="27">
      <c r="A4" s="139"/>
      <c r="B4" s="140"/>
      <c r="C4" s="141" t="s">
        <v>449</v>
      </c>
      <c r="D4" s="142" t="str">
        <f>'C.Detail Anlagevermögen'!B3</f>
        <v>Stromnetzbereich</v>
      </c>
      <c r="E4" s="143" t="s">
        <v>171</v>
      </c>
      <c r="F4" s="142" t="s">
        <v>450</v>
      </c>
      <c r="G4" s="143" t="str">
        <f>'B.Energiew. Daten Teil 1'!I3</f>
        <v>Kommentare</v>
      </c>
    </row>
    <row r="5" spans="1:7" ht="12.75">
      <c r="A5" s="73"/>
      <c r="B5" s="144"/>
      <c r="C5" s="49" t="str">
        <f>'C.Detail Anlagevermögen'!C5</f>
        <v>TEUR</v>
      </c>
      <c r="D5" s="49" t="str">
        <f>'C.Detail Anlagevermögen'!C5</f>
        <v>TEUR</v>
      </c>
      <c r="E5" s="49" t="str">
        <f>'C.Detail Anlagevermögen'!C5</f>
        <v>TEUR</v>
      </c>
      <c r="F5" s="49" t="str">
        <f>'C.Detail Anlagevermögen'!C5</f>
        <v>TEUR</v>
      </c>
      <c r="G5" s="49"/>
    </row>
    <row r="6" spans="1:7" ht="12.75">
      <c r="A6" s="74"/>
      <c r="B6" s="144"/>
      <c r="C6" s="74"/>
      <c r="D6" s="74"/>
      <c r="E6" s="74"/>
      <c r="F6" s="74"/>
      <c r="G6" s="74"/>
    </row>
    <row r="7" spans="1:7" s="17" customFormat="1" ht="12.75">
      <c r="A7" s="145" t="s">
        <v>279</v>
      </c>
      <c r="B7" s="146" t="s">
        <v>75</v>
      </c>
      <c r="C7" s="14">
        <v>0</v>
      </c>
      <c r="D7" s="182">
        <f>SUM(D8:D11)</f>
        <v>0</v>
      </c>
      <c r="E7" s="14">
        <v>0</v>
      </c>
      <c r="F7" s="181">
        <f>SUM(C7:E7)</f>
        <v>0</v>
      </c>
      <c r="G7" s="205"/>
    </row>
    <row r="8" spans="1:7" s="4" customFormat="1" ht="12.75">
      <c r="A8" s="145" t="s">
        <v>280</v>
      </c>
      <c r="B8" s="146" t="s">
        <v>417</v>
      </c>
      <c r="C8" s="184"/>
      <c r="D8" s="2">
        <v>0</v>
      </c>
      <c r="E8" s="184"/>
      <c r="F8" s="182">
        <f>D8</f>
        <v>0</v>
      </c>
      <c r="G8" s="205"/>
    </row>
    <row r="9" spans="1:7" s="4" customFormat="1" ht="12.75">
      <c r="A9" s="145" t="s">
        <v>281</v>
      </c>
      <c r="B9" s="146" t="s">
        <v>418</v>
      </c>
      <c r="C9" s="184"/>
      <c r="D9" s="2">
        <v>0</v>
      </c>
      <c r="E9" s="184"/>
      <c r="F9" s="182">
        <f>D9</f>
        <v>0</v>
      </c>
      <c r="G9" s="205"/>
    </row>
    <row r="10" spans="1:7" s="4" customFormat="1" ht="12.75">
      <c r="A10" s="145" t="s">
        <v>282</v>
      </c>
      <c r="B10" s="146" t="s">
        <v>419</v>
      </c>
      <c r="C10" s="184"/>
      <c r="D10" s="2">
        <v>0</v>
      </c>
      <c r="E10" s="184"/>
      <c r="F10" s="182">
        <f>D10</f>
        <v>0</v>
      </c>
      <c r="G10" s="205"/>
    </row>
    <row r="11" spans="1:7" s="4" customFormat="1" ht="12" customHeight="1">
      <c r="A11" s="145" t="s">
        <v>283</v>
      </c>
      <c r="B11" s="146" t="s">
        <v>420</v>
      </c>
      <c r="C11" s="184"/>
      <c r="D11" s="2">
        <v>0</v>
      </c>
      <c r="E11" s="184"/>
      <c r="F11" s="182">
        <f>D11</f>
        <v>0</v>
      </c>
      <c r="G11" s="197"/>
    </row>
    <row r="12" spans="1:7" ht="12.75">
      <c r="A12" s="145" t="s">
        <v>284</v>
      </c>
      <c r="B12" s="146" t="s">
        <v>85</v>
      </c>
      <c r="C12" s="1">
        <v>0</v>
      </c>
      <c r="D12" s="1">
        <v>0</v>
      </c>
      <c r="E12" s="1">
        <v>0</v>
      </c>
      <c r="F12" s="181">
        <f aca="true" t="shared" si="0" ref="F12:F33">SUM(C12:E12)</f>
        <v>0</v>
      </c>
      <c r="G12" s="206"/>
    </row>
    <row r="13" spans="1:7" ht="12.75">
      <c r="A13" s="145" t="s">
        <v>285</v>
      </c>
      <c r="B13" s="146" t="s">
        <v>92</v>
      </c>
      <c r="C13" s="1">
        <v>0</v>
      </c>
      <c r="D13" s="1">
        <v>0</v>
      </c>
      <c r="E13" s="1">
        <v>0</v>
      </c>
      <c r="F13" s="181">
        <f t="shared" si="0"/>
        <v>0</v>
      </c>
      <c r="G13" s="206"/>
    </row>
    <row r="14" spans="1:7" ht="12.75">
      <c r="A14" s="145" t="s">
        <v>286</v>
      </c>
      <c r="B14" s="146" t="s">
        <v>93</v>
      </c>
      <c r="C14" s="1">
        <v>0</v>
      </c>
      <c r="D14" s="185">
        <f>D15+D16</f>
        <v>0</v>
      </c>
      <c r="E14" s="1">
        <v>0</v>
      </c>
      <c r="F14" s="181">
        <f t="shared" si="0"/>
        <v>0</v>
      </c>
      <c r="G14" s="206"/>
    </row>
    <row r="15" spans="1:7" ht="12.75">
      <c r="A15" s="145" t="s">
        <v>415</v>
      </c>
      <c r="B15" s="146" t="s">
        <v>416</v>
      </c>
      <c r="C15" s="155"/>
      <c r="D15" s="1">
        <v>0</v>
      </c>
      <c r="E15" s="155"/>
      <c r="F15" s="182">
        <f>D15</f>
        <v>0</v>
      </c>
      <c r="G15" s="206"/>
    </row>
    <row r="16" spans="1:7" ht="12.75">
      <c r="A16" s="145" t="s">
        <v>431</v>
      </c>
      <c r="B16" s="146" t="s">
        <v>430</v>
      </c>
      <c r="C16" s="155"/>
      <c r="D16" s="1">
        <v>0</v>
      </c>
      <c r="E16" s="155"/>
      <c r="F16" s="182">
        <f>D16</f>
        <v>0</v>
      </c>
      <c r="G16" s="206"/>
    </row>
    <row r="17" spans="1:7" ht="12.75">
      <c r="A17" s="145" t="s">
        <v>287</v>
      </c>
      <c r="B17" s="144" t="s">
        <v>86</v>
      </c>
      <c r="C17" s="1">
        <v>0</v>
      </c>
      <c r="D17" s="185">
        <f>D18+D19</f>
        <v>0</v>
      </c>
      <c r="E17" s="1">
        <v>0</v>
      </c>
      <c r="F17" s="181">
        <f t="shared" si="0"/>
        <v>0</v>
      </c>
      <c r="G17" s="206"/>
    </row>
    <row r="18" spans="1:7" ht="12.75">
      <c r="A18" s="145" t="s">
        <v>423</v>
      </c>
      <c r="B18" s="144" t="s">
        <v>424</v>
      </c>
      <c r="C18" s="155"/>
      <c r="D18" s="1">
        <v>0</v>
      </c>
      <c r="E18" s="155"/>
      <c r="F18" s="182">
        <f>D18</f>
        <v>0</v>
      </c>
      <c r="G18" s="206"/>
    </row>
    <row r="19" spans="1:9" ht="12.75">
      <c r="A19" s="145" t="s">
        <v>433</v>
      </c>
      <c r="B19" s="144" t="s">
        <v>432</v>
      </c>
      <c r="C19" s="155"/>
      <c r="D19" s="1">
        <v>0</v>
      </c>
      <c r="E19" s="155"/>
      <c r="F19" s="182">
        <f>D19</f>
        <v>0</v>
      </c>
      <c r="G19" s="206"/>
      <c r="I19" s="16" t="s">
        <v>447</v>
      </c>
    </row>
    <row r="20" spans="1:9" ht="12.75">
      <c r="A20" s="145" t="s">
        <v>288</v>
      </c>
      <c r="B20" s="144" t="s">
        <v>87</v>
      </c>
      <c r="C20" s="1">
        <v>0</v>
      </c>
      <c r="D20" s="1">
        <v>0</v>
      </c>
      <c r="E20" s="1">
        <v>0</v>
      </c>
      <c r="F20" s="181">
        <f t="shared" si="0"/>
        <v>0</v>
      </c>
      <c r="G20" s="206"/>
      <c r="I20" s="16" t="s">
        <v>446</v>
      </c>
    </row>
    <row r="21" spans="1:7" ht="12.75">
      <c r="A21" s="145" t="s">
        <v>289</v>
      </c>
      <c r="B21" s="144" t="s">
        <v>88</v>
      </c>
      <c r="C21" s="1">
        <v>0</v>
      </c>
      <c r="D21" s="1">
        <v>0</v>
      </c>
      <c r="E21" s="1">
        <v>0</v>
      </c>
      <c r="F21" s="181">
        <f t="shared" si="0"/>
        <v>0</v>
      </c>
      <c r="G21" s="206"/>
    </row>
    <row r="22" spans="1:7" ht="12.75">
      <c r="A22" s="145" t="s">
        <v>290</v>
      </c>
      <c r="B22" s="144" t="s">
        <v>89</v>
      </c>
      <c r="C22" s="1">
        <v>0</v>
      </c>
      <c r="D22" s="300">
        <f>+D23+D24</f>
        <v>0</v>
      </c>
      <c r="E22" s="1">
        <v>0</v>
      </c>
      <c r="F22" s="181">
        <f t="shared" si="0"/>
        <v>0</v>
      </c>
      <c r="G22" s="206"/>
    </row>
    <row r="23" spans="1:7" ht="12.75">
      <c r="A23" s="145" t="s">
        <v>557</v>
      </c>
      <c r="B23" s="146" t="s">
        <v>558</v>
      </c>
      <c r="C23" s="1">
        <v>0</v>
      </c>
      <c r="D23" s="1">
        <v>0</v>
      </c>
      <c r="E23" s="1"/>
      <c r="F23" s="181"/>
      <c r="G23" s="206"/>
    </row>
    <row r="24" spans="1:7" ht="12.75">
      <c r="A24" s="145" t="s">
        <v>559</v>
      </c>
      <c r="B24" s="144" t="s">
        <v>560</v>
      </c>
      <c r="C24" s="1">
        <v>0</v>
      </c>
      <c r="D24" s="1">
        <v>0</v>
      </c>
      <c r="E24" s="1"/>
      <c r="F24" s="181"/>
      <c r="G24" s="206"/>
    </row>
    <row r="25" spans="1:7" ht="12.75">
      <c r="A25" s="145" t="s">
        <v>291</v>
      </c>
      <c r="B25" s="144" t="s">
        <v>186</v>
      </c>
      <c r="C25" s="1">
        <v>0</v>
      </c>
      <c r="D25" s="1">
        <v>0</v>
      </c>
      <c r="E25" s="1">
        <v>0</v>
      </c>
      <c r="F25" s="181">
        <f t="shared" si="0"/>
        <v>0</v>
      </c>
      <c r="G25" s="194" t="s">
        <v>499</v>
      </c>
    </row>
    <row r="26" spans="1:7" s="18" customFormat="1" ht="12.75">
      <c r="A26" s="145" t="s">
        <v>292</v>
      </c>
      <c r="B26" s="147" t="s">
        <v>176</v>
      </c>
      <c r="C26" s="181">
        <f>C7+C12+C13+C14+C17+C20+C21+C22+C25</f>
        <v>0</v>
      </c>
      <c r="D26" s="181">
        <f>D7+D12+D13+D14+D17+D20+D21+D22+D25</f>
        <v>0</v>
      </c>
      <c r="E26" s="181">
        <f>E7+E12+E13+E14+E17+E20+E21+E22+E25</f>
        <v>0</v>
      </c>
      <c r="F26" s="181">
        <f t="shared" si="0"/>
        <v>0</v>
      </c>
      <c r="G26" s="205"/>
    </row>
    <row r="27" spans="1:7" ht="12.75">
      <c r="A27" s="145" t="s">
        <v>293</v>
      </c>
      <c r="B27" s="144" t="s">
        <v>154</v>
      </c>
      <c r="C27" s="1">
        <v>0</v>
      </c>
      <c r="D27" s="1">
        <v>0</v>
      </c>
      <c r="E27" s="1">
        <v>0</v>
      </c>
      <c r="F27" s="185">
        <f t="shared" si="0"/>
        <v>0</v>
      </c>
      <c r="G27" s="205"/>
    </row>
    <row r="28" spans="1:7" ht="12.75">
      <c r="A28" s="145" t="s">
        <v>294</v>
      </c>
      <c r="B28" s="144" t="s">
        <v>155</v>
      </c>
      <c r="C28" s="1">
        <v>0</v>
      </c>
      <c r="D28" s="1">
        <v>0</v>
      </c>
      <c r="E28" s="1">
        <v>0</v>
      </c>
      <c r="F28" s="185">
        <f t="shared" si="0"/>
        <v>0</v>
      </c>
      <c r="G28" s="205"/>
    </row>
    <row r="29" spans="1:7" s="18" customFormat="1" ht="12.75">
      <c r="A29" s="145" t="s">
        <v>295</v>
      </c>
      <c r="B29" s="147" t="s">
        <v>177</v>
      </c>
      <c r="C29" s="181">
        <f>SUM(C27:C28)</f>
        <v>0</v>
      </c>
      <c r="D29" s="181">
        <f>SUM(D27:D28)</f>
        <v>0</v>
      </c>
      <c r="E29" s="181">
        <f>SUM(E27:E28)</f>
        <v>0</v>
      </c>
      <c r="F29" s="181">
        <f t="shared" si="0"/>
        <v>0</v>
      </c>
      <c r="G29" s="205"/>
    </row>
    <row r="30" spans="1:7" s="18" customFormat="1" ht="12.75">
      <c r="A30" s="145" t="s">
        <v>296</v>
      </c>
      <c r="B30" s="147" t="s">
        <v>90</v>
      </c>
      <c r="C30" s="186">
        <f>C26+C29</f>
        <v>0</v>
      </c>
      <c r="D30" s="186">
        <f>D26+D29</f>
        <v>0</v>
      </c>
      <c r="E30" s="186">
        <f>E26+E29</f>
        <v>0</v>
      </c>
      <c r="F30" s="186">
        <f t="shared" si="0"/>
        <v>0</v>
      </c>
      <c r="G30" s="207"/>
    </row>
    <row r="31" spans="1:7" ht="12.75">
      <c r="A31" s="145" t="s">
        <v>297</v>
      </c>
      <c r="B31" s="146" t="s">
        <v>156</v>
      </c>
      <c r="C31" s="2">
        <v>0</v>
      </c>
      <c r="D31" s="2">
        <v>0</v>
      </c>
      <c r="E31" s="2">
        <v>0</v>
      </c>
      <c r="F31" s="182">
        <f t="shared" si="0"/>
        <v>0</v>
      </c>
      <c r="G31" s="205"/>
    </row>
    <row r="32" spans="1:7" ht="12.75">
      <c r="A32" s="145" t="s">
        <v>298</v>
      </c>
      <c r="B32" s="146" t="s">
        <v>157</v>
      </c>
      <c r="C32" s="2">
        <v>0</v>
      </c>
      <c r="D32" s="2">
        <v>0</v>
      </c>
      <c r="E32" s="2">
        <v>0</v>
      </c>
      <c r="F32" s="182">
        <f t="shared" si="0"/>
        <v>0</v>
      </c>
      <c r="G32" s="205"/>
    </row>
    <row r="33" spans="1:7" ht="12.75">
      <c r="A33" s="145" t="s">
        <v>299</v>
      </c>
      <c r="B33" s="147" t="s">
        <v>158</v>
      </c>
      <c r="C33" s="183">
        <f>SUM(C30:C32)</f>
        <v>0</v>
      </c>
      <c r="D33" s="183">
        <f>SUM(D30:D32)</f>
        <v>0</v>
      </c>
      <c r="E33" s="183">
        <f>SUM(E30:E32)</f>
        <v>0</v>
      </c>
      <c r="F33" s="183">
        <f t="shared" si="0"/>
        <v>0</v>
      </c>
      <c r="G33" s="208"/>
    </row>
    <row r="34" spans="1:7" ht="12.75">
      <c r="A34" s="73"/>
      <c r="B34" s="144"/>
      <c r="C34" s="148"/>
      <c r="D34" s="149"/>
      <c r="E34" s="148"/>
      <c r="F34" s="148"/>
      <c r="G34" s="150"/>
    </row>
    <row r="35" spans="1:7" ht="12.75">
      <c r="A35" s="68" t="s">
        <v>300</v>
      </c>
      <c r="B35" s="136" t="s">
        <v>422</v>
      </c>
      <c r="C35" s="137"/>
      <c r="D35" s="137"/>
      <c r="E35" s="137"/>
      <c r="F35" s="137"/>
      <c r="G35" s="138"/>
    </row>
    <row r="36" spans="1:7" ht="12.75">
      <c r="A36" s="145"/>
      <c r="B36" s="144"/>
      <c r="C36" s="176"/>
      <c r="D36" s="142" t="str">
        <f>D4</f>
        <v>Stromnetzbereich</v>
      </c>
      <c r="E36" s="629" t="s">
        <v>455</v>
      </c>
      <c r="F36" s="630"/>
      <c r="G36" s="631"/>
    </row>
    <row r="37" spans="1:7" ht="12.75">
      <c r="A37" s="73"/>
      <c r="B37" s="144"/>
      <c r="C37" s="177"/>
      <c r="D37" s="49" t="s">
        <v>464</v>
      </c>
      <c r="E37" s="151"/>
      <c r="F37" s="69"/>
      <c r="G37" s="78"/>
    </row>
    <row r="38" spans="1:7" ht="12.75">
      <c r="A38" s="73"/>
      <c r="B38" s="144"/>
      <c r="C38" s="153"/>
      <c r="D38" s="74"/>
      <c r="E38" s="152"/>
      <c r="F38" s="144"/>
      <c r="G38" s="153"/>
    </row>
    <row r="39" spans="1:7" ht="12.75">
      <c r="A39" s="145" t="s">
        <v>301</v>
      </c>
      <c r="B39" s="144" t="s">
        <v>327</v>
      </c>
      <c r="C39" s="153"/>
      <c r="D39" s="14">
        <v>0</v>
      </c>
      <c r="E39" s="592"/>
      <c r="F39" s="622"/>
      <c r="G39" s="623"/>
    </row>
    <row r="40" spans="1:7" ht="12.75">
      <c r="A40" s="145" t="s">
        <v>302</v>
      </c>
      <c r="B40" s="144" t="s">
        <v>544</v>
      </c>
      <c r="C40" s="153"/>
      <c r="D40" s="14">
        <v>0</v>
      </c>
      <c r="E40" s="592"/>
      <c r="F40" s="622"/>
      <c r="G40" s="623"/>
    </row>
    <row r="41" spans="1:7" ht="12.75">
      <c r="A41" s="145" t="s">
        <v>303</v>
      </c>
      <c r="B41" s="144" t="s">
        <v>545</v>
      </c>
      <c r="C41" s="153"/>
      <c r="D41" s="14">
        <v>0</v>
      </c>
      <c r="E41" s="220"/>
      <c r="F41" s="230"/>
      <c r="G41" s="229"/>
    </row>
    <row r="42" spans="1:7" ht="12.75">
      <c r="A42" s="145" t="s">
        <v>304</v>
      </c>
      <c r="B42" s="144" t="s">
        <v>397</v>
      </c>
      <c r="C42" s="153"/>
      <c r="D42" s="14">
        <v>0</v>
      </c>
      <c r="E42" s="592"/>
      <c r="F42" s="622"/>
      <c r="G42" s="623"/>
    </row>
    <row r="43" spans="1:7" ht="12.75">
      <c r="A43" s="145" t="s">
        <v>305</v>
      </c>
      <c r="B43" s="144" t="s">
        <v>328</v>
      </c>
      <c r="C43" s="153"/>
      <c r="D43" s="14">
        <v>0</v>
      </c>
      <c r="E43" s="592"/>
      <c r="F43" s="622"/>
      <c r="G43" s="623"/>
    </row>
    <row r="44" spans="1:7" ht="12.75">
      <c r="A44" s="145" t="s">
        <v>306</v>
      </c>
      <c r="B44" s="144" t="s">
        <v>402</v>
      </c>
      <c r="C44" s="153"/>
      <c r="D44" s="14">
        <v>0</v>
      </c>
      <c r="E44" s="592"/>
      <c r="F44" s="622"/>
      <c r="G44" s="623"/>
    </row>
    <row r="45" spans="1:7" ht="12.75">
      <c r="A45" s="145" t="s">
        <v>421</v>
      </c>
      <c r="B45" s="144" t="s">
        <v>438</v>
      </c>
      <c r="C45" s="153"/>
      <c r="D45" s="14">
        <v>0</v>
      </c>
      <c r="E45" s="592"/>
      <c r="F45" s="622"/>
      <c r="G45" s="623"/>
    </row>
    <row r="46" spans="1:7" ht="12.75">
      <c r="A46" s="145" t="s">
        <v>434</v>
      </c>
      <c r="B46" s="144" t="s">
        <v>437</v>
      </c>
      <c r="C46" s="153"/>
      <c r="D46" s="14">
        <v>0</v>
      </c>
      <c r="E46" s="592"/>
      <c r="F46" s="622"/>
      <c r="G46" s="623"/>
    </row>
    <row r="47" spans="1:7" ht="12.75">
      <c r="A47" s="145" t="s">
        <v>439</v>
      </c>
      <c r="B47" s="144" t="s">
        <v>435</v>
      </c>
      <c r="C47" s="153"/>
      <c r="D47" s="14">
        <v>0</v>
      </c>
      <c r="E47" s="592"/>
      <c r="F47" s="622"/>
      <c r="G47" s="623"/>
    </row>
    <row r="48" spans="1:7" ht="12.75">
      <c r="A48" s="145" t="s">
        <v>442</v>
      </c>
      <c r="B48" s="144" t="s">
        <v>436</v>
      </c>
      <c r="C48" s="153"/>
      <c r="D48" s="14">
        <v>0</v>
      </c>
      <c r="E48" s="592"/>
      <c r="F48" s="622"/>
      <c r="G48" s="623"/>
    </row>
    <row r="49" spans="1:7" ht="12.75">
      <c r="A49" s="145" t="s">
        <v>443</v>
      </c>
      <c r="B49" s="144" t="s">
        <v>495</v>
      </c>
      <c r="C49" s="153"/>
      <c r="D49" s="14">
        <v>0</v>
      </c>
      <c r="E49" s="592"/>
      <c r="F49" s="622"/>
      <c r="G49" s="623"/>
    </row>
    <row r="50" spans="1:7" ht="12.75">
      <c r="A50" s="145" t="s">
        <v>444</v>
      </c>
      <c r="B50" s="144" t="s">
        <v>496</v>
      </c>
      <c r="C50" s="153"/>
      <c r="D50" s="14">
        <v>0</v>
      </c>
      <c r="E50" s="592"/>
      <c r="F50" s="622"/>
      <c r="G50" s="623"/>
    </row>
    <row r="51" spans="1:7" ht="12.75">
      <c r="A51" s="145" t="s">
        <v>445</v>
      </c>
      <c r="B51" s="144" t="s">
        <v>462</v>
      </c>
      <c r="C51" s="178"/>
      <c r="D51" s="179">
        <v>0</v>
      </c>
      <c r="E51" s="592"/>
      <c r="F51" s="595"/>
      <c r="G51" s="633"/>
    </row>
    <row r="52" spans="1:7" ht="12.75">
      <c r="A52" s="145" t="s">
        <v>490</v>
      </c>
      <c r="B52" s="144" t="s">
        <v>463</v>
      </c>
      <c r="C52" s="178"/>
      <c r="D52" s="179">
        <v>0</v>
      </c>
      <c r="E52" s="592"/>
      <c r="F52" s="595"/>
      <c r="G52" s="633"/>
    </row>
    <row r="53" spans="1:7" ht="12.75">
      <c r="A53" s="145" t="s">
        <v>546</v>
      </c>
      <c r="B53" s="144" t="s">
        <v>491</v>
      </c>
      <c r="C53" s="144"/>
      <c r="D53" s="171">
        <v>0</v>
      </c>
      <c r="E53" s="597"/>
      <c r="F53" s="598"/>
      <c r="G53" s="632"/>
    </row>
    <row r="54" spans="1:7" ht="12.75">
      <c r="A54" s="73"/>
      <c r="B54" s="144"/>
      <c r="C54" s="148"/>
      <c r="D54" s="149"/>
      <c r="E54" s="148"/>
      <c r="F54" s="148"/>
      <c r="G54" s="150"/>
    </row>
    <row r="55" spans="1:7" ht="12.75">
      <c r="A55" s="68" t="s">
        <v>365</v>
      </c>
      <c r="B55" s="136" t="s">
        <v>178</v>
      </c>
      <c r="C55" s="137"/>
      <c r="D55" s="137"/>
      <c r="E55" s="137"/>
      <c r="F55" s="137"/>
      <c r="G55" s="138"/>
    </row>
    <row r="56" spans="1:7" ht="26.25">
      <c r="A56" s="74"/>
      <c r="B56" s="144"/>
      <c r="C56" s="141" t="str">
        <f>C4</f>
        <v>Stromerzeugung/
Stromhandel</v>
      </c>
      <c r="D56" s="142" t="str">
        <f>D4</f>
        <v>Stromnetzbereich</v>
      </c>
      <c r="E56" s="143" t="str">
        <f>E4</f>
        <v>Sonstiges</v>
      </c>
      <c r="F56" s="142" t="str">
        <f>F4</f>
        <v>Gesamt-
unternehmen</v>
      </c>
      <c r="G56" s="143" t="str">
        <f>G4</f>
        <v>Kommentare</v>
      </c>
    </row>
    <row r="57" spans="1:7" ht="12.75">
      <c r="A57" s="73"/>
      <c r="B57" s="144"/>
      <c r="C57" s="154" t="str">
        <f>C5</f>
        <v>TEUR</v>
      </c>
      <c r="D57" s="154" t="str">
        <f>C57</f>
        <v>TEUR</v>
      </c>
      <c r="E57" s="154" t="str">
        <f>C57</f>
        <v>TEUR</v>
      </c>
      <c r="F57" s="154" t="str">
        <f>C57</f>
        <v>TEUR</v>
      </c>
      <c r="G57" s="154"/>
    </row>
    <row r="58" spans="1:7" ht="12.75">
      <c r="A58" s="74"/>
      <c r="B58" s="147" t="s">
        <v>94</v>
      </c>
      <c r="C58" s="155"/>
      <c r="D58" s="155"/>
      <c r="E58" s="155"/>
      <c r="F58" s="155"/>
      <c r="G58" s="155"/>
    </row>
    <row r="59" spans="1:7" s="17" customFormat="1" ht="12.75">
      <c r="A59" s="73" t="s">
        <v>366</v>
      </c>
      <c r="B59" s="147" t="s">
        <v>13</v>
      </c>
      <c r="C59" s="181">
        <f>SUM(C60:C62)</f>
        <v>0</v>
      </c>
      <c r="D59" s="181">
        <f>SUM(D60:D62)</f>
        <v>0</v>
      </c>
      <c r="E59" s="181">
        <f>SUM(E60:E62)</f>
        <v>0</v>
      </c>
      <c r="F59" s="181">
        <f aca="true" t="shared" si="1" ref="F59:F64">SUM(C59:E59)</f>
        <v>0</v>
      </c>
      <c r="G59" s="197"/>
    </row>
    <row r="60" spans="1:7" s="17" customFormat="1" ht="12.75">
      <c r="A60" s="145" t="s">
        <v>367</v>
      </c>
      <c r="B60" s="146" t="s">
        <v>96</v>
      </c>
      <c r="C60" s="2">
        <v>0</v>
      </c>
      <c r="D60" s="182">
        <f>'C.Detail Anlagevermögen'!I7</f>
        <v>0</v>
      </c>
      <c r="E60" s="2">
        <v>0</v>
      </c>
      <c r="F60" s="182">
        <f t="shared" si="1"/>
        <v>0</v>
      </c>
      <c r="G60" s="197"/>
    </row>
    <row r="61" spans="1:7" s="17" customFormat="1" ht="12.75">
      <c r="A61" s="145" t="s">
        <v>368</v>
      </c>
      <c r="B61" s="146" t="s">
        <v>97</v>
      </c>
      <c r="C61" s="2">
        <v>0</v>
      </c>
      <c r="D61" s="182">
        <f>'C.Detail Anlagevermögen'!I8</f>
        <v>0</v>
      </c>
      <c r="E61" s="2">
        <v>0</v>
      </c>
      <c r="F61" s="182">
        <f t="shared" si="1"/>
        <v>0</v>
      </c>
      <c r="G61" s="197"/>
    </row>
    <row r="62" spans="1:7" s="17" customFormat="1" ht="12.75">
      <c r="A62" s="145" t="s">
        <v>369</v>
      </c>
      <c r="B62" s="146" t="s">
        <v>98</v>
      </c>
      <c r="C62" s="2">
        <v>0</v>
      </c>
      <c r="D62" s="182">
        <f>'C.Detail Anlagevermögen'!I13</f>
        <v>0</v>
      </c>
      <c r="E62" s="2">
        <v>0</v>
      </c>
      <c r="F62" s="182">
        <f t="shared" si="1"/>
        <v>0</v>
      </c>
      <c r="G62" s="197"/>
    </row>
    <row r="63" spans="1:7" s="17" customFormat="1" ht="12.75">
      <c r="A63" s="73" t="s">
        <v>370</v>
      </c>
      <c r="B63" s="147" t="s">
        <v>2</v>
      </c>
      <c r="C63" s="181">
        <f>C64+C65+C70+C71</f>
        <v>0</v>
      </c>
      <c r="D63" s="181">
        <f>D64+D65+D70+D71</f>
        <v>0</v>
      </c>
      <c r="E63" s="181">
        <f>E64+E65+E70+E71</f>
        <v>0</v>
      </c>
      <c r="F63" s="181">
        <f t="shared" si="1"/>
        <v>0</v>
      </c>
      <c r="G63" s="197"/>
    </row>
    <row r="64" spans="1:7" s="17" customFormat="1" ht="12.75">
      <c r="A64" s="145" t="s">
        <v>371</v>
      </c>
      <c r="B64" s="146" t="s">
        <v>102</v>
      </c>
      <c r="C64" s="2">
        <v>0</v>
      </c>
      <c r="D64" s="14">
        <v>0</v>
      </c>
      <c r="E64" s="2">
        <v>0</v>
      </c>
      <c r="F64" s="182">
        <f t="shared" si="1"/>
        <v>0</v>
      </c>
      <c r="G64" s="197"/>
    </row>
    <row r="65" spans="1:7" s="17" customFormat="1" ht="12.75">
      <c r="A65" s="145" t="s">
        <v>372</v>
      </c>
      <c r="B65" s="146" t="s">
        <v>76</v>
      </c>
      <c r="C65" s="182">
        <f>SUM(C66:C69)</f>
        <v>0</v>
      </c>
      <c r="D65" s="182">
        <f>SUM(D66:D69)</f>
        <v>0</v>
      </c>
      <c r="E65" s="182">
        <f>SUM(E66:E69)</f>
        <v>0</v>
      </c>
      <c r="F65" s="182">
        <f>SUM(F66:F69)</f>
        <v>0</v>
      </c>
      <c r="G65" s="197"/>
    </row>
    <row r="66" spans="1:7" s="17" customFormat="1" ht="12.75">
      <c r="A66" s="145" t="s">
        <v>373</v>
      </c>
      <c r="B66" s="146" t="s">
        <v>187</v>
      </c>
      <c r="C66" s="2">
        <v>0</v>
      </c>
      <c r="D66" s="2">
        <v>0</v>
      </c>
      <c r="E66" s="2">
        <v>0</v>
      </c>
      <c r="F66" s="182">
        <f aca="true" t="shared" si="2" ref="F66:F73">SUM(C66:E66)</f>
        <v>0</v>
      </c>
      <c r="G66" s="197"/>
    </row>
    <row r="67" spans="1:7" s="17" customFormat="1" ht="12.75">
      <c r="A67" s="145" t="s">
        <v>374</v>
      </c>
      <c r="B67" s="146" t="s">
        <v>270</v>
      </c>
      <c r="C67" s="2">
        <v>0</v>
      </c>
      <c r="D67" s="2">
        <v>0</v>
      </c>
      <c r="E67" s="2">
        <v>0</v>
      </c>
      <c r="F67" s="182">
        <f t="shared" si="2"/>
        <v>0</v>
      </c>
      <c r="G67" s="197"/>
    </row>
    <row r="68" spans="1:7" s="17" customFormat="1" ht="12.75">
      <c r="A68" s="145" t="s">
        <v>375</v>
      </c>
      <c r="B68" s="146" t="s">
        <v>452</v>
      </c>
      <c r="C68" s="2">
        <v>0</v>
      </c>
      <c r="D68" s="2">
        <v>0</v>
      </c>
      <c r="E68" s="2">
        <v>0</v>
      </c>
      <c r="F68" s="182">
        <f t="shared" si="2"/>
        <v>0</v>
      </c>
      <c r="G68" s="197"/>
    </row>
    <row r="69" spans="1:7" s="17" customFormat="1" ht="12.75">
      <c r="A69" s="145" t="s">
        <v>376</v>
      </c>
      <c r="B69" s="146" t="s">
        <v>271</v>
      </c>
      <c r="C69" s="2">
        <v>0</v>
      </c>
      <c r="D69" s="2">
        <v>0</v>
      </c>
      <c r="E69" s="2">
        <v>0</v>
      </c>
      <c r="F69" s="182">
        <f t="shared" si="2"/>
        <v>0</v>
      </c>
      <c r="G69" s="197"/>
    </row>
    <row r="70" spans="1:7" s="17" customFormat="1" ht="12.75">
      <c r="A70" s="145" t="s">
        <v>377</v>
      </c>
      <c r="B70" s="146" t="s">
        <v>103</v>
      </c>
      <c r="C70" s="2">
        <v>0</v>
      </c>
      <c r="D70" s="14">
        <v>0</v>
      </c>
      <c r="E70" s="2">
        <v>0</v>
      </c>
      <c r="F70" s="182">
        <f t="shared" si="2"/>
        <v>0</v>
      </c>
      <c r="G70" s="197"/>
    </row>
    <row r="71" spans="1:7" s="17" customFormat="1" ht="12.75">
      <c r="A71" s="145" t="s">
        <v>378</v>
      </c>
      <c r="B71" s="146" t="s">
        <v>104</v>
      </c>
      <c r="C71" s="2">
        <v>0</v>
      </c>
      <c r="D71" s="14">
        <v>0</v>
      </c>
      <c r="E71" s="2">
        <v>0</v>
      </c>
      <c r="F71" s="182">
        <f t="shared" si="2"/>
        <v>0</v>
      </c>
      <c r="G71" s="197"/>
    </row>
    <row r="72" spans="1:7" s="17" customFormat="1" ht="12.75">
      <c r="A72" s="73" t="s">
        <v>379</v>
      </c>
      <c r="B72" s="147" t="s">
        <v>99</v>
      </c>
      <c r="C72" s="180">
        <v>0</v>
      </c>
      <c r="D72" s="15">
        <v>0</v>
      </c>
      <c r="E72" s="180">
        <v>0</v>
      </c>
      <c r="F72" s="181">
        <f t="shared" si="2"/>
        <v>0</v>
      </c>
      <c r="G72" s="197"/>
    </row>
    <row r="73" spans="1:7" s="17" customFormat="1" ht="12.75">
      <c r="A73" s="73"/>
      <c r="B73" s="147" t="s">
        <v>58</v>
      </c>
      <c r="C73" s="186">
        <f>C59+C63+C72</f>
        <v>0</v>
      </c>
      <c r="D73" s="186">
        <f>D59+D63+D72</f>
        <v>0</v>
      </c>
      <c r="E73" s="186">
        <f>E59+E63+E72</f>
        <v>0</v>
      </c>
      <c r="F73" s="186">
        <f t="shared" si="2"/>
        <v>0</v>
      </c>
      <c r="G73" s="209"/>
    </row>
    <row r="74" spans="1:7" ht="12.75">
      <c r="A74" s="145"/>
      <c r="B74" s="146"/>
      <c r="C74" s="148"/>
      <c r="D74" s="148"/>
      <c r="E74" s="148"/>
      <c r="F74" s="148"/>
      <c r="G74" s="210"/>
    </row>
    <row r="75" spans="1:7" ht="12.75">
      <c r="A75" s="145"/>
      <c r="B75" s="147" t="s">
        <v>100</v>
      </c>
      <c r="C75" s="148"/>
      <c r="D75" s="148"/>
      <c r="E75" s="148"/>
      <c r="F75" s="148"/>
      <c r="G75" s="210"/>
    </row>
    <row r="76" spans="1:7" ht="12.75">
      <c r="A76" s="73" t="s">
        <v>380</v>
      </c>
      <c r="B76" s="147" t="s">
        <v>101</v>
      </c>
      <c r="C76" s="196">
        <v>0</v>
      </c>
      <c r="D76" s="196">
        <v>0</v>
      </c>
      <c r="E76" s="196">
        <v>0</v>
      </c>
      <c r="F76" s="187">
        <f aca="true" t="shared" si="3" ref="F76:F90">SUM(C76:E76)</f>
        <v>0</v>
      </c>
      <c r="G76" s="211"/>
    </row>
    <row r="77" spans="1:7" ht="12.75">
      <c r="A77" s="73" t="s">
        <v>381</v>
      </c>
      <c r="B77" s="147" t="s">
        <v>109</v>
      </c>
      <c r="C77" s="180">
        <v>0</v>
      </c>
      <c r="D77" s="180">
        <v>0</v>
      </c>
      <c r="E77" s="180">
        <v>0</v>
      </c>
      <c r="F77" s="181">
        <f t="shared" si="3"/>
        <v>0</v>
      </c>
      <c r="G77" s="212"/>
    </row>
    <row r="78" spans="1:7" ht="12.75">
      <c r="A78" s="73" t="s">
        <v>382</v>
      </c>
      <c r="B78" s="147" t="s">
        <v>84</v>
      </c>
      <c r="C78" s="181">
        <f>SUM(C79:C82)</f>
        <v>0</v>
      </c>
      <c r="D78" s="181">
        <f>SUM(D79:D82)</f>
        <v>0</v>
      </c>
      <c r="E78" s="181">
        <f>SUM(E79:E82)</f>
        <v>0</v>
      </c>
      <c r="F78" s="181">
        <f t="shared" si="3"/>
        <v>0</v>
      </c>
      <c r="G78" s="212"/>
    </row>
    <row r="79" spans="1:7" s="3" customFormat="1" ht="12.75">
      <c r="A79" s="145" t="s">
        <v>383</v>
      </c>
      <c r="B79" s="146" t="s">
        <v>188</v>
      </c>
      <c r="C79" s="1">
        <v>0</v>
      </c>
      <c r="D79" s="1">
        <v>0</v>
      </c>
      <c r="E79" s="1">
        <v>0</v>
      </c>
      <c r="F79" s="185">
        <f t="shared" si="3"/>
        <v>0</v>
      </c>
      <c r="G79" s="212"/>
    </row>
    <row r="80" spans="1:7" s="3" customFormat="1" ht="12.75">
      <c r="A80" s="145" t="s">
        <v>384</v>
      </c>
      <c r="B80" s="146" t="s">
        <v>272</v>
      </c>
      <c r="C80" s="1">
        <v>0</v>
      </c>
      <c r="D80" s="1">
        <v>0</v>
      </c>
      <c r="E80" s="1">
        <v>0</v>
      </c>
      <c r="F80" s="185">
        <f t="shared" si="3"/>
        <v>0</v>
      </c>
      <c r="G80" s="212"/>
    </row>
    <row r="81" spans="1:7" s="3" customFormat="1" ht="12.75">
      <c r="A81" s="145" t="s">
        <v>385</v>
      </c>
      <c r="B81" s="146" t="s">
        <v>492</v>
      </c>
      <c r="C81" s="1">
        <v>0</v>
      </c>
      <c r="D81" s="1">
        <v>0</v>
      </c>
      <c r="E81" s="1">
        <v>0</v>
      </c>
      <c r="F81" s="185">
        <f t="shared" si="3"/>
        <v>0</v>
      </c>
      <c r="G81" s="212"/>
    </row>
    <row r="82" spans="1:7" s="3" customFormat="1" ht="12.75">
      <c r="A82" s="145" t="s">
        <v>386</v>
      </c>
      <c r="B82" s="146" t="s">
        <v>273</v>
      </c>
      <c r="C82" s="1">
        <v>0</v>
      </c>
      <c r="D82" s="1">
        <v>0</v>
      </c>
      <c r="E82" s="1">
        <v>0</v>
      </c>
      <c r="F82" s="185">
        <f t="shared" si="3"/>
        <v>0</v>
      </c>
      <c r="G82" s="212"/>
    </row>
    <row r="83" spans="1:7" ht="12.75">
      <c r="A83" s="73" t="s">
        <v>387</v>
      </c>
      <c r="B83" s="147" t="s">
        <v>77</v>
      </c>
      <c r="C83" s="181">
        <f>SUM(C84:C87)</f>
        <v>0</v>
      </c>
      <c r="D83" s="181">
        <f>SUM(D84:D87)</f>
        <v>0</v>
      </c>
      <c r="E83" s="181">
        <f>SUM(E84:E87)</f>
        <v>0</v>
      </c>
      <c r="F83" s="181">
        <f t="shared" si="3"/>
        <v>0</v>
      </c>
      <c r="G83" s="212"/>
    </row>
    <row r="84" spans="1:7" ht="12.75">
      <c r="A84" s="145" t="s">
        <v>388</v>
      </c>
      <c r="B84" s="144" t="s">
        <v>189</v>
      </c>
      <c r="C84" s="1">
        <v>0</v>
      </c>
      <c r="D84" s="1">
        <v>0</v>
      </c>
      <c r="E84" s="1">
        <v>0</v>
      </c>
      <c r="F84" s="185">
        <f t="shared" si="3"/>
        <v>0</v>
      </c>
      <c r="G84" s="212"/>
    </row>
    <row r="85" spans="1:7" ht="12.75">
      <c r="A85" s="145" t="s">
        <v>389</v>
      </c>
      <c r="B85" s="144" t="s">
        <v>274</v>
      </c>
      <c r="C85" s="1">
        <v>0</v>
      </c>
      <c r="D85" s="1">
        <v>0</v>
      </c>
      <c r="E85" s="1">
        <v>0</v>
      </c>
      <c r="F85" s="185">
        <f t="shared" si="3"/>
        <v>0</v>
      </c>
      <c r="G85" s="212"/>
    </row>
    <row r="86" spans="1:7" ht="12.75">
      <c r="A86" s="145" t="s">
        <v>390</v>
      </c>
      <c r="B86" s="144" t="s">
        <v>451</v>
      </c>
      <c r="C86" s="1">
        <v>0</v>
      </c>
      <c r="D86" s="1">
        <v>0</v>
      </c>
      <c r="E86" s="1">
        <v>0</v>
      </c>
      <c r="F86" s="185">
        <f t="shared" si="3"/>
        <v>0</v>
      </c>
      <c r="G86" s="212"/>
    </row>
    <row r="87" spans="1:7" ht="12.75">
      <c r="A87" s="145" t="s">
        <v>391</v>
      </c>
      <c r="B87" s="144" t="s">
        <v>275</v>
      </c>
      <c r="C87" s="1">
        <v>0</v>
      </c>
      <c r="D87" s="1">
        <v>0</v>
      </c>
      <c r="E87" s="1">
        <v>0</v>
      </c>
      <c r="F87" s="185">
        <f t="shared" si="3"/>
        <v>0</v>
      </c>
      <c r="G87" s="212"/>
    </row>
    <row r="88" spans="1:7" ht="12.75">
      <c r="A88" s="73" t="s">
        <v>392</v>
      </c>
      <c r="B88" s="147" t="s">
        <v>110</v>
      </c>
      <c r="C88" s="180">
        <v>0</v>
      </c>
      <c r="D88" s="180">
        <v>0</v>
      </c>
      <c r="E88" s="180">
        <v>0</v>
      </c>
      <c r="F88" s="181">
        <f t="shared" si="3"/>
        <v>0</v>
      </c>
      <c r="G88" s="212"/>
    </row>
    <row r="89" spans="1:7" ht="12.75">
      <c r="A89" s="73" t="s">
        <v>393</v>
      </c>
      <c r="B89" s="147" t="s">
        <v>99</v>
      </c>
      <c r="C89" s="180">
        <v>0</v>
      </c>
      <c r="D89" s="180">
        <v>0</v>
      </c>
      <c r="E89" s="180">
        <v>0</v>
      </c>
      <c r="F89" s="181">
        <f t="shared" si="3"/>
        <v>0</v>
      </c>
      <c r="G89" s="212"/>
    </row>
    <row r="90" spans="1:7" ht="12.75">
      <c r="A90" s="73"/>
      <c r="B90" s="147" t="s">
        <v>182</v>
      </c>
      <c r="C90" s="186">
        <f>C76+C77+C78+C83+C88+C89</f>
        <v>0</v>
      </c>
      <c r="D90" s="186">
        <f>D76+D77+D78+D83+D88+D89</f>
        <v>0</v>
      </c>
      <c r="E90" s="186">
        <f>E76+E77+E78+E83+E88+E89</f>
        <v>0</v>
      </c>
      <c r="F90" s="186">
        <f t="shared" si="3"/>
        <v>0</v>
      </c>
      <c r="G90" s="213"/>
    </row>
    <row r="91" spans="1:7" ht="12.75">
      <c r="A91" s="158"/>
      <c r="B91" s="159"/>
      <c r="C91" s="159"/>
      <c r="D91" s="159"/>
      <c r="E91" s="159"/>
      <c r="F91" s="159"/>
      <c r="G91" s="160"/>
    </row>
    <row r="92" spans="1:7" s="17" customFormat="1" ht="12.75">
      <c r="A92" s="68" t="s">
        <v>835</v>
      </c>
      <c r="B92" s="136" t="s">
        <v>836</v>
      </c>
      <c r="C92" s="137"/>
      <c r="D92" s="137"/>
      <c r="E92" s="137"/>
      <c r="F92" s="137"/>
      <c r="G92" s="143" t="str">
        <f>G4</f>
        <v>Kommentare</v>
      </c>
    </row>
    <row r="93" spans="1:7" s="17" customFormat="1" ht="12.75">
      <c r="A93" s="68"/>
      <c r="B93" s="136"/>
      <c r="C93" s="137"/>
      <c r="D93" s="137"/>
      <c r="E93" s="137"/>
      <c r="F93" s="137"/>
      <c r="G93" s="422"/>
    </row>
    <row r="94" spans="1:7" s="17" customFormat="1" ht="12.75" customHeight="1">
      <c r="A94" s="423" t="s">
        <v>837</v>
      </c>
      <c r="B94" s="424" t="s">
        <v>838</v>
      </c>
      <c r="C94" s="2">
        <v>0</v>
      </c>
      <c r="D94" s="619" t="s">
        <v>853</v>
      </c>
      <c r="E94" s="425"/>
      <c r="F94" s="426"/>
      <c r="G94" s="427"/>
    </row>
    <row r="95" spans="1:7" s="17" customFormat="1" ht="12.75">
      <c r="A95" s="423" t="s">
        <v>839</v>
      </c>
      <c r="B95" s="424" t="s">
        <v>845</v>
      </c>
      <c r="C95" s="2">
        <v>0</v>
      </c>
      <c r="D95" s="620"/>
      <c r="E95" s="428"/>
      <c r="F95" s="426"/>
      <c r="G95" s="427"/>
    </row>
    <row r="96" spans="1:7" s="17" customFormat="1" ht="12.75">
      <c r="A96" s="423" t="s">
        <v>840</v>
      </c>
      <c r="B96" s="424" t="s">
        <v>846</v>
      </c>
      <c r="C96" s="2">
        <v>0</v>
      </c>
      <c r="D96" s="620"/>
      <c r="E96" s="428"/>
      <c r="F96" s="426"/>
      <c r="G96" s="427"/>
    </row>
    <row r="97" spans="1:7" s="17" customFormat="1" ht="12.75">
      <c r="A97" s="423" t="s">
        <v>841</v>
      </c>
      <c r="B97" s="424" t="s">
        <v>847</v>
      </c>
      <c r="C97" s="2">
        <v>0</v>
      </c>
      <c r="D97" s="620"/>
      <c r="E97" s="428"/>
      <c r="F97" s="426"/>
      <c r="G97" s="427"/>
    </row>
    <row r="98" spans="1:7" s="17" customFormat="1" ht="12.75">
      <c r="A98" s="423" t="s">
        <v>842</v>
      </c>
      <c r="B98" s="424" t="s">
        <v>848</v>
      </c>
      <c r="C98" s="2">
        <v>0</v>
      </c>
      <c r="D98" s="620"/>
      <c r="E98" s="428"/>
      <c r="F98" s="426"/>
      <c r="G98" s="427"/>
    </row>
    <row r="99" spans="1:7" s="17" customFormat="1" ht="12.75">
      <c r="A99" s="423" t="s">
        <v>843</v>
      </c>
      <c r="B99" s="424" t="s">
        <v>849</v>
      </c>
      <c r="C99" s="2">
        <v>0</v>
      </c>
      <c r="D99" s="620"/>
      <c r="E99" s="428"/>
      <c r="F99" s="426"/>
      <c r="G99" s="427"/>
    </row>
    <row r="100" spans="1:7" s="17" customFormat="1" ht="12.75">
      <c r="A100" s="429" t="s">
        <v>844</v>
      </c>
      <c r="B100" s="430" t="s">
        <v>850</v>
      </c>
      <c r="C100" s="2">
        <v>0</v>
      </c>
      <c r="D100" s="621"/>
      <c r="E100" s="431" t="s">
        <v>852</v>
      </c>
      <c r="F100" s="426"/>
      <c r="G100" s="427"/>
    </row>
    <row r="101" spans="1:7" s="18" customFormat="1" ht="12.75">
      <c r="A101" s="451"/>
      <c r="B101" s="452" t="s">
        <v>851</v>
      </c>
      <c r="C101" s="453">
        <f>SUM(C94:C100)</f>
        <v>0</v>
      </c>
      <c r="D101" s="454">
        <f>D19+D20+D22+D25</f>
        <v>0</v>
      </c>
      <c r="E101" s="453">
        <f>C101-D101</f>
        <v>0</v>
      </c>
      <c r="F101" s="451"/>
      <c r="G101" s="432"/>
    </row>
  </sheetData>
  <sheetProtection password="A442" sheet="1" objects="1" scenarios="1"/>
  <mergeCells count="20">
    <mergeCell ref="A1:A2"/>
    <mergeCell ref="E53:G53"/>
    <mergeCell ref="E40:G40"/>
    <mergeCell ref="E42:G42"/>
    <mergeCell ref="E51:G51"/>
    <mergeCell ref="E52:G52"/>
    <mergeCell ref="E43:G43"/>
    <mergeCell ref="E44:G44"/>
    <mergeCell ref="E45:G45"/>
    <mergeCell ref="E46:G46"/>
    <mergeCell ref="D94:D100"/>
    <mergeCell ref="E39:G39"/>
    <mergeCell ref="B1:B2"/>
    <mergeCell ref="C1:D2"/>
    <mergeCell ref="E1:G2"/>
    <mergeCell ref="E36:G36"/>
    <mergeCell ref="E47:G47"/>
    <mergeCell ref="E48:G48"/>
    <mergeCell ref="E49:G49"/>
    <mergeCell ref="E50:G50"/>
  </mergeCells>
  <dataValidations count="5"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1:G51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2:G52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3:G53">
      <formula1>I19:I20</formula1>
    </dataValidation>
    <dataValidation type="decimal" operator="lessThanOrEqual" allowBlank="1" showInputMessage="1" showErrorMessage="1" errorTitle="Fehlermeldung" error="Es darf nur ein Wert kleiner gleich Null eingegeben werden!" sqref="D49 D39:D45 D47 C17:E24">
      <formula1>0</formula1>
    </dataValidation>
    <dataValidation type="decimal" operator="greaterThanOrEqual" showErrorMessage="1" errorTitle="Fehlermeldung" error="Es darf nur ein Wert größer gleich Null eingegeben werden!" sqref="C7 C94:C100 D48 D46 C13:E16 D8:D11 D50 C84:E89 C64:E64 E60:E62 C60:C62 C66:E72 C27:E27 C79:E82 E7">
      <formula1>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54" r:id="rId1"/>
  <headerFooter alignWithMargins="0">
    <oddHeader>&amp;R&amp;A</oddHeader>
    <oddFooter>&amp;C&amp;F&amp;RSeite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H34"/>
  <sheetViews>
    <sheetView showGridLines="0" view="pageBreakPreview" zoomScale="85" zoomScaleNormal="75" zoomScaleSheetLayoutView="85" workbookViewId="0" topLeftCell="A1">
      <selection activeCell="A1" sqref="A1:A2"/>
    </sheetView>
  </sheetViews>
  <sheetFormatPr defaultColWidth="11.421875" defaultRowHeight="12.75"/>
  <cols>
    <col min="1" max="1" width="9.140625" style="16" bestFit="1" customWidth="1"/>
    <col min="2" max="2" width="37.140625" style="16" customWidth="1"/>
    <col min="3" max="3" width="18.28125" style="16" customWidth="1"/>
    <col min="4" max="4" width="15.28125" style="16" customWidth="1"/>
    <col min="5" max="5" width="17.7109375" style="16" customWidth="1"/>
    <col min="6" max="6" width="38.28125" style="16" customWidth="1"/>
    <col min="7" max="7" width="11.421875" style="16" customWidth="1"/>
    <col min="8" max="8" width="11.421875" style="16" hidden="1" customWidth="1"/>
    <col min="9" max="16384" width="11.421875" style="16" customWidth="1"/>
  </cols>
  <sheetData>
    <row r="1" spans="1:8" ht="18" customHeight="1">
      <c r="A1" s="606" t="s">
        <v>107</v>
      </c>
      <c r="B1" s="608" t="s">
        <v>555</v>
      </c>
      <c r="C1" s="634" t="str">
        <f>+'D.Unbundling Berichterstattung'!C1:D2</f>
        <v>Geschäftsjahr 2007</v>
      </c>
      <c r="D1" s="610"/>
      <c r="E1" s="638" t="str">
        <f>'Allgemeine Informationen'!C11</f>
        <v>MUSTERNETZBETREIBER</v>
      </c>
      <c r="F1" s="639"/>
      <c r="G1" s="163"/>
      <c r="H1" s="163"/>
    </row>
    <row r="2" spans="1:6" s="17" customFormat="1" ht="18" customHeight="1">
      <c r="A2" s="607"/>
      <c r="B2" s="536"/>
      <c r="C2" s="537"/>
      <c r="D2" s="537"/>
      <c r="E2" s="555"/>
      <c r="F2" s="640"/>
    </row>
    <row r="3" spans="1:7" s="17" customFormat="1" ht="21" customHeight="1">
      <c r="A3" s="635" t="s">
        <v>667</v>
      </c>
      <c r="B3" s="636"/>
      <c r="C3" s="636"/>
      <c r="D3" s="636"/>
      <c r="E3" s="636"/>
      <c r="F3" s="637"/>
      <c r="G3" s="304"/>
    </row>
    <row r="4" spans="1:6" ht="12.75">
      <c r="A4" s="246" t="s">
        <v>312</v>
      </c>
      <c r="B4" s="136" t="s">
        <v>621</v>
      </c>
      <c r="C4" s="137"/>
      <c r="D4" s="137"/>
      <c r="E4" s="137"/>
      <c r="F4" s="247"/>
    </row>
    <row r="5" spans="1:6" ht="29.25" customHeight="1">
      <c r="A5" s="248"/>
      <c r="B5" s="140"/>
      <c r="C5" s="142" t="s">
        <v>428</v>
      </c>
      <c r="D5" s="142" t="s">
        <v>555</v>
      </c>
      <c r="E5" s="142" t="s">
        <v>556</v>
      </c>
      <c r="F5" s="249" t="s">
        <v>116</v>
      </c>
    </row>
    <row r="6" spans="1:6" ht="12.75">
      <c r="A6" s="250"/>
      <c r="B6" s="144"/>
      <c r="C6" s="49" t="s">
        <v>12</v>
      </c>
      <c r="D6" s="49" t="s">
        <v>12</v>
      </c>
      <c r="E6" s="49" t="s">
        <v>12</v>
      </c>
      <c r="F6" s="251"/>
    </row>
    <row r="7" spans="1:6" ht="12.75">
      <c r="A7" s="252"/>
      <c r="B7" s="144"/>
      <c r="C7" s="74"/>
      <c r="D7" s="74"/>
      <c r="E7" s="74"/>
      <c r="F7" s="253"/>
    </row>
    <row r="8" spans="1:6" s="17" customFormat="1" ht="12.75">
      <c r="A8" s="254" t="s">
        <v>394</v>
      </c>
      <c r="B8" s="146" t="s">
        <v>75</v>
      </c>
      <c r="C8" s="182">
        <f>SUM(C9:C12)</f>
        <v>0</v>
      </c>
      <c r="D8" s="182">
        <f>SUM(D9:D12)</f>
        <v>0</v>
      </c>
      <c r="E8" s="182">
        <f aca="true" t="shared" si="0" ref="E8:E34">+C8-D8</f>
        <v>0</v>
      </c>
      <c r="F8" s="255"/>
    </row>
    <row r="9" spans="1:6" s="4" customFormat="1" ht="12.75">
      <c r="A9" s="254" t="s">
        <v>498</v>
      </c>
      <c r="B9" s="146" t="s">
        <v>417</v>
      </c>
      <c r="C9" s="2">
        <v>0</v>
      </c>
      <c r="D9" s="2">
        <v>0</v>
      </c>
      <c r="E9" s="2">
        <v>0</v>
      </c>
      <c r="F9" s="255"/>
    </row>
    <row r="10" spans="1:6" s="4" customFormat="1" ht="12.75">
      <c r="A10" s="254" t="s">
        <v>406</v>
      </c>
      <c r="B10" s="146" t="s">
        <v>418</v>
      </c>
      <c r="C10" s="2">
        <f>+'D.Unbundling Berichterstattung'!D9</f>
        <v>0</v>
      </c>
      <c r="D10" s="2">
        <v>0</v>
      </c>
      <c r="E10" s="2">
        <f t="shared" si="0"/>
        <v>0</v>
      </c>
      <c r="F10" s="255"/>
    </row>
    <row r="11" spans="1:6" s="4" customFormat="1" ht="12.75">
      <c r="A11" s="254" t="s">
        <v>407</v>
      </c>
      <c r="B11" s="146" t="s">
        <v>419</v>
      </c>
      <c r="C11" s="2">
        <f>+'D.Unbundling Berichterstattung'!D10</f>
        <v>0</v>
      </c>
      <c r="D11" s="2">
        <v>0</v>
      </c>
      <c r="E11" s="2">
        <f t="shared" si="0"/>
        <v>0</v>
      </c>
      <c r="F11" s="255"/>
    </row>
    <row r="12" spans="1:6" s="4" customFormat="1" ht="12" customHeight="1">
      <c r="A12" s="254" t="s">
        <v>408</v>
      </c>
      <c r="B12" s="146" t="s">
        <v>420</v>
      </c>
      <c r="C12" s="2">
        <f>+'D.Unbundling Berichterstattung'!D11</f>
        <v>0</v>
      </c>
      <c r="D12" s="2">
        <v>0</v>
      </c>
      <c r="E12" s="2">
        <f t="shared" si="0"/>
        <v>0</v>
      </c>
      <c r="F12" s="256"/>
    </row>
    <row r="13" spans="1:6" ht="12.75">
      <c r="A13" s="254" t="s">
        <v>395</v>
      </c>
      <c r="B13" s="146" t="s">
        <v>85</v>
      </c>
      <c r="C13" s="1">
        <f>+'D.Unbundling Berichterstattung'!D12</f>
        <v>0</v>
      </c>
      <c r="D13" s="1">
        <v>0</v>
      </c>
      <c r="E13" s="1">
        <f t="shared" si="0"/>
        <v>0</v>
      </c>
      <c r="F13" s="257"/>
    </row>
    <row r="14" spans="1:6" ht="12.75">
      <c r="A14" s="254" t="s">
        <v>396</v>
      </c>
      <c r="B14" s="146" t="s">
        <v>92</v>
      </c>
      <c r="C14" s="1">
        <f>+'D.Unbundling Berichterstattung'!D13</f>
        <v>0</v>
      </c>
      <c r="D14" s="1">
        <v>0</v>
      </c>
      <c r="E14" s="1">
        <f t="shared" si="0"/>
        <v>0</v>
      </c>
      <c r="F14" s="257"/>
    </row>
    <row r="15" spans="1:6" ht="12.75">
      <c r="A15" s="254" t="s">
        <v>601</v>
      </c>
      <c r="B15" s="146" t="s">
        <v>93</v>
      </c>
      <c r="C15" s="185">
        <f>C16+C17</f>
        <v>0</v>
      </c>
      <c r="D15" s="185">
        <f>D16+D17</f>
        <v>0</v>
      </c>
      <c r="E15" s="185">
        <f t="shared" si="0"/>
        <v>0</v>
      </c>
      <c r="F15" s="257"/>
    </row>
    <row r="16" spans="1:6" ht="12.75">
      <c r="A16" s="254" t="s">
        <v>602</v>
      </c>
      <c r="B16" s="146" t="s">
        <v>416</v>
      </c>
      <c r="C16" s="1">
        <f>+'D.Unbundling Berichterstattung'!D15</f>
        <v>0</v>
      </c>
      <c r="D16" s="1">
        <v>0</v>
      </c>
      <c r="E16" s="1">
        <f t="shared" si="0"/>
        <v>0</v>
      </c>
      <c r="F16" s="257"/>
    </row>
    <row r="17" spans="1:6" ht="12.75">
      <c r="A17" s="254" t="s">
        <v>603</v>
      </c>
      <c r="B17" s="146" t="s">
        <v>430</v>
      </c>
      <c r="C17" s="1">
        <f>+'D.Unbundling Berichterstattung'!D16</f>
        <v>0</v>
      </c>
      <c r="D17" s="1">
        <v>0</v>
      </c>
      <c r="E17" s="1">
        <f t="shared" si="0"/>
        <v>0</v>
      </c>
      <c r="F17" s="257"/>
    </row>
    <row r="18" spans="1:6" ht="12.75">
      <c r="A18" s="254" t="s">
        <v>604</v>
      </c>
      <c r="B18" s="144" t="s">
        <v>86</v>
      </c>
      <c r="C18" s="185">
        <f>C19+C20</f>
        <v>0</v>
      </c>
      <c r="D18" s="185">
        <f>D19+D20</f>
        <v>0</v>
      </c>
      <c r="E18" s="185">
        <f t="shared" si="0"/>
        <v>0</v>
      </c>
      <c r="F18" s="257"/>
    </row>
    <row r="19" spans="1:6" ht="12.75">
      <c r="A19" s="254" t="s">
        <v>605</v>
      </c>
      <c r="B19" s="144" t="s">
        <v>424</v>
      </c>
      <c r="C19" s="1">
        <f>+'D.Unbundling Berichterstattung'!D18</f>
        <v>0</v>
      </c>
      <c r="D19" s="1">
        <v>0</v>
      </c>
      <c r="E19" s="1">
        <f t="shared" si="0"/>
        <v>0</v>
      </c>
      <c r="F19" s="257"/>
    </row>
    <row r="20" spans="1:6" ht="12.75">
      <c r="A20" s="254" t="s">
        <v>606</v>
      </c>
      <c r="B20" s="144" t="s">
        <v>432</v>
      </c>
      <c r="C20" s="1">
        <f>+'D.Unbundling Berichterstattung'!D19</f>
        <v>0</v>
      </c>
      <c r="D20" s="1">
        <v>0</v>
      </c>
      <c r="E20" s="1">
        <f t="shared" si="0"/>
        <v>0</v>
      </c>
      <c r="F20" s="257"/>
    </row>
    <row r="21" spans="1:6" ht="12.75">
      <c r="A21" s="254" t="s">
        <v>607</v>
      </c>
      <c r="B21" s="144" t="s">
        <v>87</v>
      </c>
      <c r="C21" s="1">
        <f>+'D.Unbundling Berichterstattung'!D20</f>
        <v>0</v>
      </c>
      <c r="D21" s="1">
        <v>0</v>
      </c>
      <c r="E21" s="1">
        <f t="shared" si="0"/>
        <v>0</v>
      </c>
      <c r="F21" s="257"/>
    </row>
    <row r="22" spans="1:6" ht="12.75">
      <c r="A22" s="254" t="s">
        <v>608</v>
      </c>
      <c r="B22" s="144" t="s">
        <v>88</v>
      </c>
      <c r="C22" s="1">
        <f>+'D.Unbundling Berichterstattung'!D21</f>
        <v>0</v>
      </c>
      <c r="D22" s="1">
        <v>0</v>
      </c>
      <c r="E22" s="1">
        <f t="shared" si="0"/>
        <v>0</v>
      </c>
      <c r="F22" s="257"/>
    </row>
    <row r="23" spans="1:6" ht="12.75">
      <c r="A23" s="254" t="s">
        <v>609</v>
      </c>
      <c r="B23" s="144" t="s">
        <v>89</v>
      </c>
      <c r="C23" s="185">
        <f>+C24+C25</f>
        <v>0</v>
      </c>
      <c r="D23" s="185">
        <f>+D24+D25</f>
        <v>0</v>
      </c>
      <c r="E23" s="185">
        <f t="shared" si="0"/>
        <v>0</v>
      </c>
      <c r="F23" s="257"/>
    </row>
    <row r="24" spans="1:6" ht="12.75">
      <c r="A24" s="254" t="s">
        <v>610</v>
      </c>
      <c r="B24" s="146" t="s">
        <v>558</v>
      </c>
      <c r="C24" s="2">
        <f>+'D.Unbundling Berichterstattung'!D23</f>
        <v>0</v>
      </c>
      <c r="D24" s="2">
        <v>0</v>
      </c>
      <c r="E24" s="2">
        <f t="shared" si="0"/>
        <v>0</v>
      </c>
      <c r="F24" s="258"/>
    </row>
    <row r="25" spans="1:6" ht="12.75">
      <c r="A25" s="254" t="s">
        <v>611</v>
      </c>
      <c r="B25" s="144" t="s">
        <v>560</v>
      </c>
      <c r="C25" s="1">
        <f>+'D.Unbundling Berichterstattung'!D24</f>
        <v>0</v>
      </c>
      <c r="D25" s="1">
        <v>0</v>
      </c>
      <c r="E25" s="1">
        <f t="shared" si="0"/>
        <v>0</v>
      </c>
      <c r="F25" s="257"/>
    </row>
    <row r="26" spans="1:6" ht="12.75">
      <c r="A26" s="254" t="s">
        <v>612</v>
      </c>
      <c r="B26" s="144" t="s">
        <v>186</v>
      </c>
      <c r="C26" s="1">
        <f>+'D.Unbundling Berichterstattung'!D25</f>
        <v>0</v>
      </c>
      <c r="D26" s="1">
        <v>0</v>
      </c>
      <c r="E26" s="1">
        <f t="shared" si="0"/>
        <v>0</v>
      </c>
      <c r="F26" s="303"/>
    </row>
    <row r="27" spans="1:6" s="18" customFormat="1" ht="12.75">
      <c r="A27" s="254" t="s">
        <v>613</v>
      </c>
      <c r="B27" s="147" t="s">
        <v>176</v>
      </c>
      <c r="C27" s="181">
        <f>C8+C13+C14+C15+C18+C21+C22+C23+C26</f>
        <v>0</v>
      </c>
      <c r="D27" s="181">
        <f>D8+D13+D14+D15+D18+D21+D22+D23+D26</f>
        <v>0</v>
      </c>
      <c r="E27" s="181">
        <f t="shared" si="0"/>
        <v>0</v>
      </c>
      <c r="F27" s="255"/>
    </row>
    <row r="28" spans="1:6" ht="12.75">
      <c r="A28" s="254" t="s">
        <v>614</v>
      </c>
      <c r="B28" s="144" t="s">
        <v>154</v>
      </c>
      <c r="C28" s="1">
        <f>+'D.Unbundling Berichterstattung'!D27</f>
        <v>0</v>
      </c>
      <c r="D28" s="1">
        <v>0</v>
      </c>
      <c r="E28" s="1">
        <f t="shared" si="0"/>
        <v>0</v>
      </c>
      <c r="F28" s="255"/>
    </row>
    <row r="29" spans="1:6" ht="12.75">
      <c r="A29" s="254" t="s">
        <v>615</v>
      </c>
      <c r="B29" s="144" t="s">
        <v>155</v>
      </c>
      <c r="C29" s="1">
        <f>+'D.Unbundling Berichterstattung'!D28</f>
        <v>0</v>
      </c>
      <c r="D29" s="1">
        <v>0</v>
      </c>
      <c r="E29" s="1">
        <f t="shared" si="0"/>
        <v>0</v>
      </c>
      <c r="F29" s="255"/>
    </row>
    <row r="30" spans="1:6" s="18" customFormat="1" ht="12.75">
      <c r="A30" s="254" t="s">
        <v>616</v>
      </c>
      <c r="B30" s="147" t="s">
        <v>177</v>
      </c>
      <c r="C30" s="181">
        <f>SUM(C28:C29)</f>
        <v>0</v>
      </c>
      <c r="D30" s="181">
        <f>SUM(D28:D29)</f>
        <v>0</v>
      </c>
      <c r="E30" s="181">
        <f t="shared" si="0"/>
        <v>0</v>
      </c>
      <c r="F30" s="255"/>
    </row>
    <row r="31" spans="1:6" s="18" customFormat="1" ht="12.75">
      <c r="A31" s="254" t="s">
        <v>617</v>
      </c>
      <c r="B31" s="147" t="s">
        <v>90</v>
      </c>
      <c r="C31" s="186">
        <f>C27+C30</f>
        <v>0</v>
      </c>
      <c r="D31" s="186">
        <f>D27+D30</f>
        <v>0</v>
      </c>
      <c r="E31" s="186">
        <f t="shared" si="0"/>
        <v>0</v>
      </c>
      <c r="F31" s="259"/>
    </row>
    <row r="32" spans="1:6" ht="12.75">
      <c r="A32" s="254" t="s">
        <v>618</v>
      </c>
      <c r="B32" s="146" t="s">
        <v>156</v>
      </c>
      <c r="C32" s="2">
        <f>+'D.Unbundling Berichterstattung'!D31</f>
        <v>0</v>
      </c>
      <c r="D32" s="2">
        <v>0</v>
      </c>
      <c r="E32" s="2">
        <f t="shared" si="0"/>
        <v>0</v>
      </c>
      <c r="F32" s="255"/>
    </row>
    <row r="33" spans="1:6" ht="12.75">
      <c r="A33" s="254" t="s">
        <v>619</v>
      </c>
      <c r="B33" s="146" t="s">
        <v>157</v>
      </c>
      <c r="C33" s="2">
        <f>+'D.Unbundling Berichterstattung'!D32</f>
        <v>0</v>
      </c>
      <c r="D33" s="2">
        <v>0</v>
      </c>
      <c r="E33" s="2">
        <f t="shared" si="0"/>
        <v>0</v>
      </c>
      <c r="F33" s="255"/>
    </row>
    <row r="34" spans="1:6" ht="13.5" thickBot="1">
      <c r="A34" s="260" t="s">
        <v>620</v>
      </c>
      <c r="B34" s="261" t="s">
        <v>158</v>
      </c>
      <c r="C34" s="262">
        <f>SUM(C31:C33)</f>
        <v>0</v>
      </c>
      <c r="D34" s="262">
        <f>SUM(D31:D33)</f>
        <v>0</v>
      </c>
      <c r="E34" s="262">
        <f t="shared" si="0"/>
        <v>0</v>
      </c>
      <c r="F34" s="263"/>
    </row>
  </sheetData>
  <sheetProtection password="A442" sheet="1" objects="1" scenarios="1"/>
  <mergeCells count="5">
    <mergeCell ref="A1:A2"/>
    <mergeCell ref="B1:B2"/>
    <mergeCell ref="C1:D2"/>
    <mergeCell ref="A3:F3"/>
    <mergeCell ref="E1:F2"/>
  </mergeCells>
  <dataValidations count="2">
    <dataValidation type="decimal" operator="greaterThanOrEqual" showErrorMessage="1" errorTitle="Fehlermeldung" error="Es darf nur ein Wert größer gleich Null eingegeben werden!" sqref="C9:D12 D28 D14:D17 C13:C17 C19:C26 C28:C29 C32:C33 D23">
      <formula1>0</formula1>
    </dataValidation>
    <dataValidation type="decimal" operator="lessThanOrEqual" allowBlank="1" showInputMessage="1" showErrorMessage="1" errorTitle="Fehlermeldung" error="Es darf nur ein Wert kleiner gleich Null eingegeben werden!" sqref="C18 D18:D22 D24:D25">
      <formula1>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67" r:id="rId1"/>
  <headerFooter alignWithMargins="0">
    <oddHeader>&amp;R&amp;A</oddHeader>
    <oddFooter>&amp;C&amp;F&amp;RSeite &amp;P/&amp;N</oddFooter>
  </headerFooter>
  <ignoredErrors>
    <ignoredError sqref="D8" formulaRange="1"/>
    <ignoredError sqref="E27 D27 C28:C29 D24:D26 D30:D31 E23:E26 E30:E31 E28:E29 E32:E33 D28:D29 D20:D22 C24:C26 C16:C22 C10:C14 E10:E22 C32:C33 D10:D15 D17:D1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1"/>
  <dimension ref="A1:G47"/>
  <sheetViews>
    <sheetView view="pageBreakPreview" zoomScale="70" zoomScaleNormal="75" zoomScaleSheetLayoutView="70" workbookViewId="0" topLeftCell="A1">
      <selection activeCell="A1" sqref="A1"/>
    </sheetView>
  </sheetViews>
  <sheetFormatPr defaultColWidth="11.421875" defaultRowHeight="12.75"/>
  <cols>
    <col min="1" max="1" width="8.421875" style="296" customWidth="1"/>
    <col min="2" max="2" width="31.8515625" style="272" customWidth="1"/>
    <col min="3" max="3" width="16.421875" style="272" customWidth="1"/>
    <col min="4" max="4" width="17.00390625" style="297" customWidth="1"/>
    <col min="5" max="5" width="15.140625" style="297" customWidth="1"/>
    <col min="6" max="6" width="44.8515625" style="272" customWidth="1"/>
    <col min="7" max="7" width="11.421875" style="272" hidden="1" customWidth="1"/>
    <col min="8" max="16384" width="11.421875" style="272" customWidth="1"/>
  </cols>
  <sheetData>
    <row r="1" spans="1:7" s="266" customFormat="1" ht="36" customHeight="1">
      <c r="A1" s="264" t="s">
        <v>108</v>
      </c>
      <c r="B1" s="265" t="s">
        <v>561</v>
      </c>
      <c r="C1" s="643" t="str">
        <f>+'D.Unbundling Berichterstattung'!C1:D2</f>
        <v>Geschäftsjahr 2007</v>
      </c>
      <c r="D1" s="643"/>
      <c r="E1" s="641" t="str">
        <f>'Allgemeine Informationen'!C11</f>
        <v>MUSTERNETZBETREIBER</v>
      </c>
      <c r="F1" s="642"/>
      <c r="G1" s="9"/>
    </row>
    <row r="2" spans="1:7" s="266" customFormat="1" ht="36" customHeight="1">
      <c r="A2" s="635" t="s">
        <v>667</v>
      </c>
      <c r="B2" s="636"/>
      <c r="C2" s="636"/>
      <c r="D2" s="636"/>
      <c r="E2" s="636"/>
      <c r="F2" s="637"/>
      <c r="G2" s="9"/>
    </row>
    <row r="3" spans="1:7" ht="39" customHeight="1">
      <c r="A3" s="267"/>
      <c r="B3" s="268"/>
      <c r="C3" s="269" t="s">
        <v>598</v>
      </c>
      <c r="D3" s="270" t="s">
        <v>562</v>
      </c>
      <c r="E3" s="270" t="s">
        <v>563</v>
      </c>
      <c r="F3" s="271" t="s">
        <v>600</v>
      </c>
      <c r="G3" s="3"/>
    </row>
    <row r="4" spans="1:7" ht="12.75">
      <c r="A4" s="273"/>
      <c r="B4" s="274"/>
      <c r="C4" s="275" t="s">
        <v>12</v>
      </c>
      <c r="D4" s="276" t="str">
        <f>+C4</f>
        <v>TEUR</v>
      </c>
      <c r="E4" s="276" t="str">
        <f>+D4</f>
        <v>TEUR</v>
      </c>
      <c r="F4" s="277"/>
      <c r="G4" s="3"/>
    </row>
    <row r="5" spans="1:7" ht="15">
      <c r="A5" s="278" t="s">
        <v>185</v>
      </c>
      <c r="B5" s="279" t="s">
        <v>564</v>
      </c>
      <c r="C5" s="154"/>
      <c r="D5" s="280"/>
      <c r="E5" s="280"/>
      <c r="F5" s="281"/>
      <c r="G5" s="3"/>
    </row>
    <row r="6" spans="1:7" ht="12.75">
      <c r="A6" s="282"/>
      <c r="B6" s="283"/>
      <c r="C6" s="284"/>
      <c r="D6" s="285"/>
      <c r="E6" s="285"/>
      <c r="F6" s="286"/>
      <c r="G6" s="3"/>
    </row>
    <row r="7" spans="1:7" ht="12.75">
      <c r="A7" s="287" t="s">
        <v>656</v>
      </c>
      <c r="B7" s="111" t="s">
        <v>561</v>
      </c>
      <c r="C7" s="181">
        <f>+C8*C9+C10-C11</f>
        <v>0</v>
      </c>
      <c r="D7" s="181">
        <f>+D8*D9+D10-D11</f>
        <v>0</v>
      </c>
      <c r="E7" s="288"/>
      <c r="F7" s="289"/>
      <c r="G7" s="3"/>
    </row>
    <row r="8" spans="1:7" ht="12.75">
      <c r="A8" s="290" t="s">
        <v>657</v>
      </c>
      <c r="B8" s="38" t="s">
        <v>565</v>
      </c>
      <c r="C8" s="14"/>
      <c r="D8" s="291"/>
      <c r="E8" s="292"/>
      <c r="F8" s="289"/>
      <c r="G8" s="3"/>
    </row>
    <row r="9" spans="1:7" ht="12.75">
      <c r="A9" s="290" t="s">
        <v>658</v>
      </c>
      <c r="B9" s="38" t="s">
        <v>599</v>
      </c>
      <c r="C9" s="447"/>
      <c r="D9" s="291"/>
      <c r="E9" s="292"/>
      <c r="F9" s="289"/>
      <c r="G9" s="3"/>
    </row>
    <row r="10" spans="1:7" ht="12.75">
      <c r="A10" s="290" t="s">
        <v>659</v>
      </c>
      <c r="B10" s="38" t="s">
        <v>88</v>
      </c>
      <c r="C10" s="2"/>
      <c r="D10" s="291"/>
      <c r="E10" s="292"/>
      <c r="F10" s="289"/>
      <c r="G10" s="3"/>
    </row>
    <row r="11" spans="1:7" ht="12.75">
      <c r="A11" s="290" t="s">
        <v>660</v>
      </c>
      <c r="B11" s="38" t="s">
        <v>573</v>
      </c>
      <c r="C11" s="14"/>
      <c r="D11" s="291"/>
      <c r="E11" s="292"/>
      <c r="F11" s="289"/>
      <c r="G11" s="3"/>
    </row>
    <row r="12" spans="1:7" ht="12.75">
      <c r="A12" s="290"/>
      <c r="B12" s="38"/>
      <c r="C12" s="14"/>
      <c r="D12" s="291"/>
      <c r="E12" s="292"/>
      <c r="F12" s="289"/>
      <c r="G12" s="3"/>
    </row>
    <row r="13" spans="1:7" ht="15">
      <c r="A13" s="278" t="s">
        <v>655</v>
      </c>
      <c r="B13" s="279" t="s">
        <v>666</v>
      </c>
      <c r="C13" s="154"/>
      <c r="D13" s="280"/>
      <c r="E13" s="280"/>
      <c r="F13" s="293"/>
      <c r="G13" s="3"/>
    </row>
    <row r="14" spans="1:7" ht="39" customHeight="1">
      <c r="A14" s="267"/>
      <c r="B14" s="299"/>
      <c r="C14" s="269" t="s">
        <v>596</v>
      </c>
      <c r="D14" s="270" t="s">
        <v>828</v>
      </c>
      <c r="E14" s="270" t="s">
        <v>661</v>
      </c>
      <c r="F14" s="271" t="s">
        <v>600</v>
      </c>
      <c r="G14" s="3"/>
    </row>
    <row r="15" spans="1:7" ht="12.75">
      <c r="A15" s="298" t="s">
        <v>622</v>
      </c>
      <c r="B15" s="156" t="s">
        <v>574</v>
      </c>
      <c r="C15" s="15"/>
      <c r="D15" s="448"/>
      <c r="E15" s="448"/>
      <c r="F15" s="289"/>
      <c r="G15" s="3"/>
    </row>
    <row r="16" spans="1:7" ht="12.75">
      <c r="A16" s="298" t="s">
        <v>623</v>
      </c>
      <c r="B16" s="156" t="s">
        <v>575</v>
      </c>
      <c r="C16" s="14"/>
      <c r="D16" s="291"/>
      <c r="E16" s="291"/>
      <c r="F16" s="289"/>
      <c r="G16" s="3"/>
    </row>
    <row r="17" spans="1:7" ht="12.75">
      <c r="A17" s="298" t="s">
        <v>624</v>
      </c>
      <c r="B17" s="156" t="s">
        <v>576</v>
      </c>
      <c r="C17" s="14"/>
      <c r="D17" s="291"/>
      <c r="E17" s="291"/>
      <c r="F17" s="289"/>
      <c r="G17" s="3"/>
    </row>
    <row r="18" spans="1:7" ht="12.75">
      <c r="A18" s="298" t="s">
        <v>625</v>
      </c>
      <c r="B18" s="156" t="s">
        <v>110</v>
      </c>
      <c r="C18" s="14"/>
      <c r="D18" s="291"/>
      <c r="E18" s="291"/>
      <c r="F18" s="289"/>
      <c r="G18" s="3"/>
    </row>
    <row r="19" spans="1:7" ht="12.75">
      <c r="A19" s="298" t="s">
        <v>626</v>
      </c>
      <c r="B19" s="156" t="s">
        <v>577</v>
      </c>
      <c r="C19" s="14"/>
      <c r="D19" s="291"/>
      <c r="E19" s="291"/>
      <c r="F19" s="289"/>
      <c r="G19" s="3"/>
    </row>
    <row r="20" spans="1:7" ht="12.75">
      <c r="A20" s="298" t="s">
        <v>627</v>
      </c>
      <c r="B20" s="156" t="s">
        <v>578</v>
      </c>
      <c r="C20" s="14"/>
      <c r="D20" s="291"/>
      <c r="E20" s="291"/>
      <c r="F20" s="289"/>
      <c r="G20" s="3"/>
    </row>
    <row r="21" spans="1:7" ht="12.75">
      <c r="A21" s="298" t="s">
        <v>628</v>
      </c>
      <c r="B21" s="156" t="s">
        <v>579</v>
      </c>
      <c r="C21" s="15"/>
      <c r="D21" s="291"/>
      <c r="E21" s="291"/>
      <c r="F21" s="289"/>
      <c r="G21" s="3"/>
    </row>
    <row r="22" spans="1:7" ht="12.75">
      <c r="A22" s="298" t="s">
        <v>629</v>
      </c>
      <c r="B22" s="156" t="s">
        <v>580</v>
      </c>
      <c r="C22" s="14"/>
      <c r="D22" s="291"/>
      <c r="E22" s="291"/>
      <c r="F22" s="294"/>
      <c r="G22" s="3"/>
    </row>
    <row r="23" spans="1:7" ht="12.75">
      <c r="A23" s="298" t="s">
        <v>630</v>
      </c>
      <c r="B23" s="156" t="s">
        <v>581</v>
      </c>
      <c r="C23" s="14"/>
      <c r="D23" s="291"/>
      <c r="E23" s="291"/>
      <c r="F23" s="289"/>
      <c r="G23" s="3"/>
    </row>
    <row r="24" spans="1:7" ht="12.75">
      <c r="A24" s="298" t="s">
        <v>631</v>
      </c>
      <c r="B24" s="156" t="s">
        <v>582</v>
      </c>
      <c r="C24" s="14"/>
      <c r="D24" s="291"/>
      <c r="E24" s="291"/>
      <c r="F24" s="289"/>
      <c r="G24" s="3"/>
    </row>
    <row r="25" spans="1:7" ht="12.75">
      <c r="A25" s="298" t="s">
        <v>632</v>
      </c>
      <c r="B25" s="156" t="s">
        <v>583</v>
      </c>
      <c r="C25" s="15"/>
      <c r="D25" s="291"/>
      <c r="E25" s="291"/>
      <c r="F25" s="289"/>
      <c r="G25" s="3"/>
    </row>
    <row r="26" spans="1:7" ht="12.75">
      <c r="A26" s="298" t="s">
        <v>633</v>
      </c>
      <c r="B26" s="156" t="s">
        <v>584</v>
      </c>
      <c r="C26" s="14"/>
      <c r="D26" s="291"/>
      <c r="E26" s="291"/>
      <c r="F26" s="289"/>
      <c r="G26" s="3"/>
    </row>
    <row r="27" spans="1:7" ht="12.75">
      <c r="A27" s="298" t="s">
        <v>634</v>
      </c>
      <c r="B27" s="156" t="s">
        <v>585</v>
      </c>
      <c r="C27" s="14"/>
      <c r="D27" s="291"/>
      <c r="E27" s="291"/>
      <c r="F27" s="289"/>
      <c r="G27" s="3"/>
    </row>
    <row r="28" spans="1:7" ht="12.75">
      <c r="A28" s="298" t="s">
        <v>635</v>
      </c>
      <c r="B28" s="156" t="s">
        <v>586</v>
      </c>
      <c r="C28" s="14"/>
      <c r="D28" s="291"/>
      <c r="E28" s="291"/>
      <c r="F28" s="289"/>
      <c r="G28" s="3"/>
    </row>
    <row r="29" spans="1:7" ht="12.75">
      <c r="A29" s="298" t="s">
        <v>636</v>
      </c>
      <c r="B29" s="156" t="s">
        <v>587</v>
      </c>
      <c r="C29" s="15"/>
      <c r="D29" s="291"/>
      <c r="E29" s="291"/>
      <c r="F29" s="289"/>
      <c r="G29" s="3"/>
    </row>
    <row r="30" spans="1:7" ht="12.75">
      <c r="A30" s="298" t="s">
        <v>637</v>
      </c>
      <c r="B30" s="156" t="s">
        <v>588</v>
      </c>
      <c r="C30" s="15"/>
      <c r="D30" s="291"/>
      <c r="E30" s="291"/>
      <c r="F30" s="289"/>
      <c r="G30" s="3"/>
    </row>
    <row r="31" spans="1:7" ht="12.75">
      <c r="A31" s="298" t="s">
        <v>638</v>
      </c>
      <c r="B31" s="156" t="s">
        <v>566</v>
      </c>
      <c r="C31" s="14"/>
      <c r="D31" s="291"/>
      <c r="E31" s="291"/>
      <c r="F31" s="289"/>
      <c r="G31" s="3"/>
    </row>
    <row r="32" spans="1:7" ht="12.75">
      <c r="A32" s="298" t="s">
        <v>639</v>
      </c>
      <c r="B32" s="156" t="s">
        <v>589</v>
      </c>
      <c r="C32" s="14"/>
      <c r="D32" s="291"/>
      <c r="E32" s="291"/>
      <c r="F32" s="289"/>
      <c r="G32" s="3"/>
    </row>
    <row r="33" spans="1:7" ht="12.75">
      <c r="A33" s="298" t="s">
        <v>640</v>
      </c>
      <c r="B33" s="156" t="s">
        <v>590</v>
      </c>
      <c r="C33" s="15"/>
      <c r="D33" s="291"/>
      <c r="E33" s="291"/>
      <c r="F33" s="289"/>
      <c r="G33" s="3"/>
    </row>
    <row r="34" spans="1:6" ht="12.75">
      <c r="A34" s="298" t="s">
        <v>641</v>
      </c>
      <c r="B34" s="156" t="s">
        <v>591</v>
      </c>
      <c r="C34" s="14"/>
      <c r="D34" s="291"/>
      <c r="E34" s="291"/>
      <c r="F34" s="289"/>
    </row>
    <row r="35" spans="1:6" ht="12.75">
      <c r="A35" s="298" t="s">
        <v>642</v>
      </c>
      <c r="B35" s="156" t="s">
        <v>592</v>
      </c>
      <c r="C35" s="14"/>
      <c r="D35" s="291"/>
      <c r="E35" s="291"/>
      <c r="F35" s="289"/>
    </row>
    <row r="36" spans="1:6" ht="12.75">
      <c r="A36" s="298" t="s">
        <v>643</v>
      </c>
      <c r="B36" s="156" t="s">
        <v>567</v>
      </c>
      <c r="C36" s="15"/>
      <c r="D36" s="291"/>
      <c r="E36" s="291"/>
      <c r="F36" s="289"/>
    </row>
    <row r="37" spans="1:6" ht="12.75">
      <c r="A37" s="298" t="s">
        <v>644</v>
      </c>
      <c r="B37" s="156" t="s">
        <v>568</v>
      </c>
      <c r="C37" s="14"/>
      <c r="D37" s="291"/>
      <c r="E37" s="291"/>
      <c r="F37" s="289"/>
    </row>
    <row r="38" spans="1:6" ht="12.75">
      <c r="A38" s="298" t="s">
        <v>645</v>
      </c>
      <c r="B38" s="156" t="s">
        <v>569</v>
      </c>
      <c r="C38" s="14"/>
      <c r="D38" s="291"/>
      <c r="E38" s="291"/>
      <c r="F38" s="289"/>
    </row>
    <row r="39" spans="1:6" ht="12.75">
      <c r="A39" s="298" t="s">
        <v>646</v>
      </c>
      <c r="B39" s="156" t="s">
        <v>570</v>
      </c>
      <c r="C39" s="15"/>
      <c r="D39" s="291"/>
      <c r="E39" s="291"/>
      <c r="F39" s="289"/>
    </row>
    <row r="40" spans="1:6" ht="12.75">
      <c r="A40" s="298" t="s">
        <v>647</v>
      </c>
      <c r="B40" s="156" t="s">
        <v>571</v>
      </c>
      <c r="C40" s="15"/>
      <c r="D40" s="291"/>
      <c r="E40" s="291"/>
      <c r="F40" s="289"/>
    </row>
    <row r="41" spans="1:6" ht="12.75">
      <c r="A41" s="298" t="s">
        <v>648</v>
      </c>
      <c r="B41" s="156" t="s">
        <v>593</v>
      </c>
      <c r="C41" s="14"/>
      <c r="D41" s="291"/>
      <c r="E41" s="291"/>
      <c r="F41" s="289"/>
    </row>
    <row r="42" spans="1:6" ht="12.75">
      <c r="A42" s="298" t="s">
        <v>649</v>
      </c>
      <c r="B42" s="156" t="s">
        <v>572</v>
      </c>
      <c r="C42" s="14"/>
      <c r="D42" s="291"/>
      <c r="E42" s="291"/>
      <c r="F42" s="289"/>
    </row>
    <row r="43" spans="1:6" ht="12.75">
      <c r="A43" s="298" t="s">
        <v>650</v>
      </c>
      <c r="B43" s="156" t="s">
        <v>594</v>
      </c>
      <c r="C43" s="15"/>
      <c r="D43" s="291"/>
      <c r="E43" s="291"/>
      <c r="F43" s="289"/>
    </row>
    <row r="44" spans="1:6" ht="12.75">
      <c r="A44" s="298" t="s">
        <v>651</v>
      </c>
      <c r="B44" s="156" t="s">
        <v>171</v>
      </c>
      <c r="C44" s="14"/>
      <c r="D44" s="291"/>
      <c r="E44" s="291"/>
      <c r="F44" s="289"/>
    </row>
    <row r="45" spans="1:6" ht="12.75">
      <c r="A45" s="298" t="s">
        <v>652</v>
      </c>
      <c r="B45" s="156" t="s">
        <v>595</v>
      </c>
      <c r="C45" s="14"/>
      <c r="D45" s="291"/>
      <c r="E45" s="291"/>
      <c r="F45" s="289"/>
    </row>
    <row r="46" spans="1:6" ht="12.75">
      <c r="A46" s="298" t="s">
        <v>653</v>
      </c>
      <c r="B46" s="156" t="s">
        <v>662</v>
      </c>
      <c r="C46" s="14"/>
      <c r="D46" s="291"/>
      <c r="E46" s="291"/>
      <c r="F46" s="289"/>
    </row>
    <row r="47" spans="1:6" ht="13.5" thickBot="1">
      <c r="A47" s="301" t="s">
        <v>654</v>
      </c>
      <c r="B47" s="302" t="s">
        <v>597</v>
      </c>
      <c r="C47" s="449"/>
      <c r="D47" s="450"/>
      <c r="E47" s="449"/>
      <c r="F47" s="295"/>
    </row>
  </sheetData>
  <sheetProtection password="A442" sheet="1" objects="1" scenarios="1"/>
  <mergeCells count="3">
    <mergeCell ref="E1:F1"/>
    <mergeCell ref="C1:D1"/>
    <mergeCell ref="A2:F2"/>
  </mergeCells>
  <conditionalFormatting sqref="C7:D7">
    <cfRule type="cellIs" priority="1" dxfId="0" operator="equal" stopIfTrue="1">
      <formula>"Fehler"</formula>
    </cfRule>
  </conditionalFormatting>
  <printOptions/>
  <pageMargins left="0.75" right="0.75" top="1" bottom="1" header="0.4921259845" footer="0.4921259845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47"/>
  <sheetViews>
    <sheetView showGridLines="0" zoomScale="60" zoomScaleNormal="60" zoomScaleSheetLayoutView="75" workbookViewId="0" topLeftCell="A1">
      <selection activeCell="A1" sqref="A1:A2"/>
    </sheetView>
  </sheetViews>
  <sheetFormatPr defaultColWidth="11.421875" defaultRowHeight="12.75"/>
  <cols>
    <col min="1" max="1" width="8.57421875" style="371" customWidth="1"/>
    <col min="2" max="2" width="72.57421875" style="371" customWidth="1"/>
    <col min="3" max="4" width="27.140625" style="379" customWidth="1"/>
    <col min="5" max="5" width="36.421875" style="379" bestFit="1" customWidth="1"/>
    <col min="6" max="6" width="31.7109375" style="371" customWidth="1"/>
    <col min="7" max="7" width="22.8515625" style="371" customWidth="1"/>
    <col min="8" max="8" width="23.57421875" style="371" customWidth="1"/>
    <col min="9" max="10" width="18.57421875" style="371" customWidth="1"/>
    <col min="11" max="16384" width="11.421875" style="353" customWidth="1"/>
  </cols>
  <sheetData>
    <row r="1" spans="1:10" ht="18" customHeight="1">
      <c r="A1" s="644" t="s">
        <v>748</v>
      </c>
      <c r="B1" s="646" t="s">
        <v>749</v>
      </c>
      <c r="C1" s="648" t="str">
        <f>'Allgemeine Informationen'!C11</f>
        <v>MUSTERNETZBETREIBER</v>
      </c>
      <c r="D1" s="648"/>
      <c r="E1" s="650">
        <v>2007</v>
      </c>
      <c r="F1" s="372"/>
      <c r="G1" s="372"/>
      <c r="H1" s="372"/>
      <c r="I1" s="372"/>
      <c r="J1" s="372"/>
    </row>
    <row r="2" spans="1:10" ht="18" customHeight="1">
      <c r="A2" s="645"/>
      <c r="B2" s="647"/>
      <c r="C2" s="649"/>
      <c r="D2" s="649"/>
      <c r="E2" s="651"/>
      <c r="F2" s="373"/>
      <c r="G2" s="373"/>
      <c r="H2" s="373"/>
      <c r="I2" s="373"/>
      <c r="J2" s="373"/>
    </row>
    <row r="3" spans="1:10" s="356" customFormat="1" ht="15">
      <c r="A3" s="354"/>
      <c r="B3" s="355" t="s">
        <v>69</v>
      </c>
      <c r="C3" s="376"/>
      <c r="D3" s="376"/>
      <c r="E3" s="377"/>
      <c r="F3" s="374"/>
      <c r="G3" s="374"/>
      <c r="H3" s="374"/>
      <c r="I3" s="374"/>
      <c r="J3" s="374"/>
    </row>
    <row r="4" spans="1:10" s="359" customFormat="1" ht="39">
      <c r="A4" s="357"/>
      <c r="B4" s="358"/>
      <c r="C4" s="378" t="s">
        <v>750</v>
      </c>
      <c r="D4" s="378" t="s">
        <v>751</v>
      </c>
      <c r="E4" s="378" t="s">
        <v>752</v>
      </c>
      <c r="F4" s="375"/>
      <c r="G4" s="375"/>
      <c r="H4" s="375"/>
      <c r="I4" s="375"/>
      <c r="J4" s="375"/>
    </row>
    <row r="5" spans="1:10" ht="12.75">
      <c r="A5" s="360" t="s">
        <v>753</v>
      </c>
      <c r="B5" s="361" t="s">
        <v>754</v>
      </c>
      <c r="C5" s="381"/>
      <c r="D5" s="381"/>
      <c r="E5" s="381"/>
      <c r="F5" s="382"/>
      <c r="G5" s="382"/>
      <c r="H5" s="382"/>
      <c r="I5" s="382"/>
      <c r="J5" s="383"/>
    </row>
    <row r="6" spans="1:10" ht="12.75">
      <c r="A6" s="364" t="s">
        <v>755</v>
      </c>
      <c r="B6" s="365" t="s">
        <v>756</v>
      </c>
      <c r="C6" s="380">
        <v>0</v>
      </c>
      <c r="D6" s="384">
        <v>0</v>
      </c>
      <c r="E6" s="399">
        <f aca="true" t="shared" si="0" ref="E6:E11">C6+D6</f>
        <v>0</v>
      </c>
      <c r="F6" s="385"/>
      <c r="G6" s="385"/>
      <c r="H6" s="385"/>
      <c r="I6" s="385"/>
      <c r="J6" s="383"/>
    </row>
    <row r="7" spans="1:10" ht="12.75">
      <c r="A7" s="364" t="s">
        <v>757</v>
      </c>
      <c r="B7" s="365" t="s">
        <v>758</v>
      </c>
      <c r="C7" s="386">
        <v>0</v>
      </c>
      <c r="D7" s="387">
        <v>0</v>
      </c>
      <c r="E7" s="399">
        <f t="shared" si="0"/>
        <v>0</v>
      </c>
      <c r="F7" s="385"/>
      <c r="G7" s="385"/>
      <c r="H7" s="385"/>
      <c r="I7" s="385"/>
      <c r="J7" s="383"/>
    </row>
    <row r="8" spans="1:10" ht="12.75">
      <c r="A8" s="364" t="s">
        <v>759</v>
      </c>
      <c r="B8" s="365" t="s">
        <v>760</v>
      </c>
      <c r="C8" s="386">
        <v>0</v>
      </c>
      <c r="D8" s="387">
        <v>0</v>
      </c>
      <c r="E8" s="399">
        <f t="shared" si="0"/>
        <v>0</v>
      </c>
      <c r="F8" s="385"/>
      <c r="G8" s="385"/>
      <c r="H8" s="385"/>
      <c r="I8" s="385"/>
      <c r="J8" s="383"/>
    </row>
    <row r="9" spans="1:10" ht="12.75">
      <c r="A9" s="364" t="s">
        <v>761</v>
      </c>
      <c r="B9" s="365" t="s">
        <v>762</v>
      </c>
      <c r="C9" s="386">
        <v>0</v>
      </c>
      <c r="D9" s="387">
        <v>0</v>
      </c>
      <c r="E9" s="399">
        <f t="shared" si="0"/>
        <v>0</v>
      </c>
      <c r="F9" s="385"/>
      <c r="G9" s="385"/>
      <c r="H9" s="385"/>
      <c r="I9" s="385"/>
      <c r="J9" s="383"/>
    </row>
    <row r="10" spans="1:10" ht="12.75">
      <c r="A10" s="364" t="s">
        <v>763</v>
      </c>
      <c r="B10" s="365" t="s">
        <v>764</v>
      </c>
      <c r="C10" s="386">
        <v>0</v>
      </c>
      <c r="D10" s="387">
        <v>0</v>
      </c>
      <c r="E10" s="399">
        <f t="shared" si="0"/>
        <v>0</v>
      </c>
      <c r="F10" s="385"/>
      <c r="G10" s="385"/>
      <c r="H10" s="385"/>
      <c r="I10" s="385"/>
      <c r="J10" s="383"/>
    </row>
    <row r="11" spans="1:10" ht="12.75">
      <c r="A11" s="364" t="s">
        <v>765</v>
      </c>
      <c r="B11" s="365" t="s">
        <v>766</v>
      </c>
      <c r="C11" s="386">
        <v>0</v>
      </c>
      <c r="D11" s="387">
        <v>0</v>
      </c>
      <c r="E11" s="399">
        <f t="shared" si="0"/>
        <v>0</v>
      </c>
      <c r="F11" s="385"/>
      <c r="G11" s="385"/>
      <c r="H11" s="385"/>
      <c r="I11" s="385"/>
      <c r="J11" s="383"/>
    </row>
    <row r="12" spans="1:10" ht="12.75">
      <c r="A12" s="364" t="s">
        <v>767</v>
      </c>
      <c r="B12" s="365" t="s">
        <v>768</v>
      </c>
      <c r="C12" s="394">
        <v>0</v>
      </c>
      <c r="D12" s="381"/>
      <c r="E12" s="436">
        <f>C12</f>
        <v>0</v>
      </c>
      <c r="F12" s="385"/>
      <c r="G12" s="385"/>
      <c r="H12" s="385"/>
      <c r="I12" s="385"/>
      <c r="J12" s="383"/>
    </row>
    <row r="13" spans="1:10" ht="12.75">
      <c r="A13" s="367"/>
      <c r="B13" s="363" t="s">
        <v>769</v>
      </c>
      <c r="C13" s="437">
        <f>SUM(C6:C12)</f>
        <v>0</v>
      </c>
      <c r="D13" s="399">
        <f>SUM(D6:D12)</f>
        <v>0</v>
      </c>
      <c r="E13" s="399">
        <f>SUM(E6:E12)</f>
        <v>0</v>
      </c>
      <c r="F13" s="388"/>
      <c r="G13" s="388"/>
      <c r="H13" s="388"/>
      <c r="I13" s="388"/>
      <c r="J13" s="383"/>
    </row>
    <row r="14" spans="1:10" ht="12.75">
      <c r="A14" s="367"/>
      <c r="B14" s="363"/>
      <c r="C14" s="390"/>
      <c r="D14" s="438"/>
      <c r="E14" s="438"/>
      <c r="F14" s="388"/>
      <c r="G14" s="388"/>
      <c r="H14" s="388"/>
      <c r="I14" s="388"/>
      <c r="J14" s="383"/>
    </row>
    <row r="15" spans="1:10" ht="12.75">
      <c r="A15" s="360" t="s">
        <v>770</v>
      </c>
      <c r="B15" s="361" t="s">
        <v>771</v>
      </c>
      <c r="C15" s="397"/>
      <c r="D15" s="398"/>
      <c r="E15" s="398"/>
      <c r="F15" s="382"/>
      <c r="G15" s="382"/>
      <c r="H15" s="382"/>
      <c r="I15" s="382"/>
      <c r="J15" s="383"/>
    </row>
    <row r="16" spans="1:10" ht="12.75">
      <c r="A16" s="366" t="s">
        <v>772</v>
      </c>
      <c r="B16" s="368" t="s">
        <v>773</v>
      </c>
      <c r="C16" s="386">
        <v>0</v>
      </c>
      <c r="D16" s="387">
        <v>0</v>
      </c>
      <c r="E16" s="399">
        <f>C16+D16</f>
        <v>0</v>
      </c>
      <c r="F16" s="390"/>
      <c r="G16" s="390"/>
      <c r="H16" s="390"/>
      <c r="I16" s="390"/>
      <c r="J16" s="383"/>
    </row>
    <row r="17" spans="1:10" ht="12.75">
      <c r="A17" s="366" t="s">
        <v>774</v>
      </c>
      <c r="B17" s="368" t="s">
        <v>775</v>
      </c>
      <c r="C17" s="386">
        <v>0</v>
      </c>
      <c r="D17" s="387">
        <v>0</v>
      </c>
      <c r="E17" s="399">
        <f>C17+D17</f>
        <v>0</v>
      </c>
      <c r="F17" s="390"/>
      <c r="G17" s="390"/>
      <c r="H17" s="390"/>
      <c r="I17" s="390"/>
      <c r="J17" s="383"/>
    </row>
    <row r="18" spans="1:10" ht="12.75">
      <c r="A18" s="366" t="s">
        <v>776</v>
      </c>
      <c r="B18" s="368" t="s">
        <v>777</v>
      </c>
      <c r="C18" s="386">
        <v>0</v>
      </c>
      <c r="D18" s="387">
        <v>0</v>
      </c>
      <c r="E18" s="399">
        <f>C18+D18</f>
        <v>0</v>
      </c>
      <c r="F18" s="390"/>
      <c r="G18" s="390"/>
      <c r="H18" s="390"/>
      <c r="I18" s="390"/>
      <c r="J18" s="383"/>
    </row>
    <row r="19" spans="1:10" ht="12.75">
      <c r="A19" s="366" t="s">
        <v>778</v>
      </c>
      <c r="B19" s="368" t="s">
        <v>779</v>
      </c>
      <c r="C19" s="386">
        <v>0</v>
      </c>
      <c r="D19" s="387">
        <v>0</v>
      </c>
      <c r="E19" s="399">
        <f>C19+D19</f>
        <v>0</v>
      </c>
      <c r="F19" s="390"/>
      <c r="G19" s="390"/>
      <c r="H19" s="390"/>
      <c r="I19" s="390"/>
      <c r="J19" s="383"/>
    </row>
    <row r="20" spans="1:10" ht="12.75">
      <c r="A20" s="366" t="s">
        <v>829</v>
      </c>
      <c r="B20" s="368" t="s">
        <v>780</v>
      </c>
      <c r="C20" s="395">
        <v>0</v>
      </c>
      <c r="D20" s="396">
        <v>0</v>
      </c>
      <c r="E20" s="436">
        <f>C20+D20</f>
        <v>0</v>
      </c>
      <c r="F20" s="390"/>
      <c r="G20" s="390"/>
      <c r="H20" s="390"/>
      <c r="I20" s="390"/>
      <c r="J20" s="383"/>
    </row>
    <row r="21" spans="1:10" ht="12.75">
      <c r="A21" s="366"/>
      <c r="B21" s="363" t="s">
        <v>781</v>
      </c>
      <c r="C21" s="439">
        <f>SUM(C16:C20)</f>
        <v>0</v>
      </c>
      <c r="D21" s="399">
        <f>SUM(D16:D20)</f>
        <v>0</v>
      </c>
      <c r="E21" s="399">
        <f>SUM(E16:E20)</f>
        <v>0</v>
      </c>
      <c r="F21" s="388"/>
      <c r="G21" s="388"/>
      <c r="H21" s="388"/>
      <c r="I21" s="388"/>
      <c r="J21" s="383"/>
    </row>
    <row r="22" spans="1:10" ht="12.75">
      <c r="A22" s="366"/>
      <c r="B22" s="363"/>
      <c r="C22" s="440"/>
      <c r="D22" s="441"/>
      <c r="E22" s="441"/>
      <c r="F22" s="388"/>
      <c r="G22" s="388"/>
      <c r="H22" s="388"/>
      <c r="I22" s="388"/>
      <c r="J22" s="383"/>
    </row>
    <row r="23" spans="1:10" ht="12.75">
      <c r="A23" s="363" t="s">
        <v>782</v>
      </c>
      <c r="B23" s="369" t="s">
        <v>783</v>
      </c>
      <c r="C23" s="397"/>
      <c r="D23" s="398"/>
      <c r="E23" s="398"/>
      <c r="F23" s="383"/>
      <c r="G23" s="383"/>
      <c r="H23" s="383"/>
      <c r="I23" s="383"/>
      <c r="J23" s="383"/>
    </row>
    <row r="24" spans="1:10" ht="12.75">
      <c r="A24" s="367" t="s">
        <v>784</v>
      </c>
      <c r="B24" s="370" t="s">
        <v>785</v>
      </c>
      <c r="C24" s="386">
        <v>0</v>
      </c>
      <c r="D24" s="387">
        <v>0</v>
      </c>
      <c r="E24" s="399">
        <f>C24+D24</f>
        <v>0</v>
      </c>
      <c r="F24" s="391"/>
      <c r="G24" s="391"/>
      <c r="H24" s="391"/>
      <c r="I24" s="391"/>
      <c r="J24" s="391"/>
    </row>
    <row r="25" spans="1:10" ht="12.75">
      <c r="A25" s="367" t="s">
        <v>786</v>
      </c>
      <c r="B25" s="370" t="s">
        <v>787</v>
      </c>
      <c r="C25" s="386">
        <v>0</v>
      </c>
      <c r="D25" s="387">
        <v>0</v>
      </c>
      <c r="E25" s="399">
        <f>C25+D25</f>
        <v>0</v>
      </c>
      <c r="F25" s="391"/>
      <c r="G25" s="391"/>
      <c r="H25" s="391"/>
      <c r="I25" s="391"/>
      <c r="J25" s="391"/>
    </row>
    <row r="26" spans="1:10" ht="12.75">
      <c r="A26" s="367" t="s">
        <v>788</v>
      </c>
      <c r="B26" s="370" t="s">
        <v>789</v>
      </c>
      <c r="C26" s="395">
        <v>0</v>
      </c>
      <c r="D26" s="396">
        <v>0</v>
      </c>
      <c r="E26" s="402">
        <f>C26+D26</f>
        <v>0</v>
      </c>
      <c r="F26" s="391"/>
      <c r="G26" s="391"/>
      <c r="H26" s="391"/>
      <c r="I26" s="391"/>
      <c r="J26" s="391"/>
    </row>
    <row r="27" spans="1:10" ht="12.75">
      <c r="A27" s="363"/>
      <c r="B27" s="369" t="s">
        <v>790</v>
      </c>
      <c r="C27" s="437">
        <f>SUM(C24:C26)</f>
        <v>0</v>
      </c>
      <c r="D27" s="399">
        <f>SUM(D24:D26)</f>
        <v>0</v>
      </c>
      <c r="E27" s="399">
        <f>SUM(E24:E26)</f>
        <v>0</v>
      </c>
      <c r="F27" s="383"/>
      <c r="G27" s="383"/>
      <c r="H27" s="383"/>
      <c r="I27" s="383"/>
      <c r="J27" s="383"/>
    </row>
    <row r="28" spans="1:10" ht="12.75">
      <c r="A28" s="363"/>
      <c r="B28" s="363"/>
      <c r="C28" s="397"/>
      <c r="D28" s="398"/>
      <c r="E28" s="398"/>
      <c r="F28" s="388"/>
      <c r="G28" s="388"/>
      <c r="H28" s="388"/>
      <c r="I28" s="388"/>
      <c r="J28" s="383"/>
    </row>
    <row r="29" spans="1:10" ht="12.75">
      <c r="A29" s="363" t="s">
        <v>791</v>
      </c>
      <c r="B29" s="363" t="s">
        <v>792</v>
      </c>
      <c r="C29" s="394">
        <v>0</v>
      </c>
      <c r="D29" s="400">
        <v>0</v>
      </c>
      <c r="E29" s="402">
        <f>C29+D29</f>
        <v>0</v>
      </c>
      <c r="F29" s="388"/>
      <c r="G29" s="388"/>
      <c r="H29" s="388"/>
      <c r="I29" s="388"/>
      <c r="J29" s="383"/>
    </row>
    <row r="30" spans="1:10" ht="12.75">
      <c r="A30" s="363"/>
      <c r="B30" s="363"/>
      <c r="C30" s="442"/>
      <c r="D30" s="401"/>
      <c r="E30" s="401"/>
      <c r="F30" s="388"/>
      <c r="G30" s="388"/>
      <c r="H30" s="388"/>
      <c r="I30" s="388"/>
      <c r="J30" s="383"/>
    </row>
    <row r="31" spans="1:10" ht="16.5" customHeight="1">
      <c r="A31" s="360" t="s">
        <v>793</v>
      </c>
      <c r="B31" s="361" t="s">
        <v>794</v>
      </c>
      <c r="C31" s="397"/>
      <c r="D31" s="398"/>
      <c r="E31" s="398"/>
      <c r="F31" s="382" t="s">
        <v>818</v>
      </c>
      <c r="G31" s="382" t="s">
        <v>819</v>
      </c>
      <c r="H31" s="382" t="s">
        <v>820</v>
      </c>
      <c r="I31" s="388"/>
      <c r="J31" s="383"/>
    </row>
    <row r="32" spans="1:10" ht="12.75">
      <c r="A32" s="367" t="s">
        <v>795</v>
      </c>
      <c r="B32" s="365" t="s">
        <v>827</v>
      </c>
      <c r="C32" s="386">
        <v>0</v>
      </c>
      <c r="D32" s="446">
        <v>0</v>
      </c>
      <c r="E32" s="399">
        <f>C32+D32</f>
        <v>0</v>
      </c>
      <c r="F32" s="435">
        <v>0</v>
      </c>
      <c r="G32" s="435">
        <v>0</v>
      </c>
      <c r="H32" s="435">
        <v>0</v>
      </c>
      <c r="I32" s="388"/>
      <c r="J32" s="383"/>
    </row>
    <row r="33" spans="1:10" ht="13.5" customHeight="1">
      <c r="A33" s="367" t="s">
        <v>796</v>
      </c>
      <c r="B33" s="365" t="s">
        <v>815</v>
      </c>
      <c r="C33" s="1">
        <v>0</v>
      </c>
      <c r="D33" s="446">
        <v>0</v>
      </c>
      <c r="E33" s="399">
        <f>C33+D33</f>
        <v>0</v>
      </c>
      <c r="F33" s="385"/>
      <c r="G33" s="385"/>
      <c r="H33" s="385"/>
      <c r="I33" s="385"/>
      <c r="J33" s="383"/>
    </row>
    <row r="34" spans="1:10" ht="12.75">
      <c r="A34" s="367" t="s">
        <v>797</v>
      </c>
      <c r="B34" s="370" t="s">
        <v>816</v>
      </c>
      <c r="C34" s="386">
        <v>0</v>
      </c>
      <c r="D34" s="387">
        <v>0</v>
      </c>
      <c r="E34" s="399">
        <f>C34+D34</f>
        <v>0</v>
      </c>
      <c r="F34" s="392" t="s">
        <v>821</v>
      </c>
      <c r="G34" s="392" t="s">
        <v>822</v>
      </c>
      <c r="H34" s="392" t="s">
        <v>823</v>
      </c>
      <c r="I34" s="392" t="s">
        <v>824</v>
      </c>
      <c r="J34" s="392" t="s">
        <v>825</v>
      </c>
    </row>
    <row r="35" spans="1:10" ht="12.75">
      <c r="A35" s="367" t="s">
        <v>798</v>
      </c>
      <c r="B35" s="370" t="s">
        <v>817</v>
      </c>
      <c r="C35" s="386">
        <v>0</v>
      </c>
      <c r="D35" s="387">
        <v>0</v>
      </c>
      <c r="E35" s="399">
        <f>C35+D35</f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ht="13.5" customHeight="1">
      <c r="A36" s="367" t="s">
        <v>799</v>
      </c>
      <c r="B36" s="370" t="s">
        <v>800</v>
      </c>
      <c r="C36" s="395">
        <v>0</v>
      </c>
      <c r="D36" s="396">
        <v>0</v>
      </c>
      <c r="E36" s="402">
        <f>C36+D36</f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ht="12.75">
      <c r="A37" s="363"/>
      <c r="B37" s="369" t="s">
        <v>801</v>
      </c>
      <c r="C37" s="399">
        <f>SUM(C32:C36)</f>
        <v>0</v>
      </c>
      <c r="D37" s="399">
        <f>SUM(D32:D36)</f>
        <v>0</v>
      </c>
      <c r="E37" s="399">
        <f>SUM(E32:E36)</f>
        <v>0</v>
      </c>
      <c r="F37" s="383"/>
      <c r="G37" s="383"/>
      <c r="H37" s="383"/>
      <c r="I37" s="383"/>
      <c r="J37" s="383"/>
    </row>
    <row r="38" spans="1:10" ht="12.75">
      <c r="A38" s="363"/>
      <c r="B38" s="369"/>
      <c r="C38" s="390"/>
      <c r="D38" s="438"/>
      <c r="E38" s="438"/>
      <c r="F38" s="383"/>
      <c r="G38" s="383"/>
      <c r="H38" s="383"/>
      <c r="I38" s="383"/>
      <c r="J38" s="383"/>
    </row>
    <row r="39" spans="1:10" ht="12.75">
      <c r="A39" s="363" t="s">
        <v>802</v>
      </c>
      <c r="B39" s="369" t="s">
        <v>803</v>
      </c>
      <c r="C39" s="403">
        <v>0</v>
      </c>
      <c r="D39" s="404">
        <v>0</v>
      </c>
      <c r="E39" s="443">
        <f>C39+D39</f>
        <v>0</v>
      </c>
      <c r="F39" s="383"/>
      <c r="G39" s="383"/>
      <c r="H39" s="383"/>
      <c r="I39" s="383"/>
      <c r="J39" s="383"/>
    </row>
    <row r="40" spans="1:10" ht="12.75">
      <c r="A40" s="363"/>
      <c r="B40" s="369"/>
      <c r="C40" s="397"/>
      <c r="D40" s="398"/>
      <c r="E40" s="398"/>
      <c r="F40" s="383"/>
      <c r="G40" s="383"/>
      <c r="H40" s="383"/>
      <c r="I40" s="383"/>
      <c r="J40" s="383"/>
    </row>
    <row r="41" spans="1:10" ht="78" customHeight="1">
      <c r="A41" s="363"/>
      <c r="B41" s="405" t="s">
        <v>804</v>
      </c>
      <c r="C41" s="444">
        <f>C13+C21+C27+C29+C37+C39</f>
        <v>0</v>
      </c>
      <c r="D41" s="444">
        <f>D13+D21+D27+D29+D37+D39</f>
        <v>0</v>
      </c>
      <c r="E41" s="444">
        <f>E13+E21+E27+E29+E37+E39</f>
        <v>0</v>
      </c>
      <c r="F41" s="393" t="s">
        <v>826</v>
      </c>
      <c r="G41" s="383"/>
      <c r="H41" s="383"/>
      <c r="I41" s="383"/>
      <c r="J41" s="383"/>
    </row>
    <row r="42" spans="1:10" ht="12.75">
      <c r="A42" s="363" t="s">
        <v>805</v>
      </c>
      <c r="B42" s="369" t="s">
        <v>806</v>
      </c>
      <c r="C42" s="381"/>
      <c r="D42" s="389"/>
      <c r="E42" s="389"/>
      <c r="F42" s="383"/>
      <c r="G42" s="383"/>
      <c r="H42" s="383"/>
      <c r="I42" s="383"/>
      <c r="J42" s="383"/>
    </row>
    <row r="43" spans="1:10" ht="12.75">
      <c r="A43" s="367" t="s">
        <v>807</v>
      </c>
      <c r="B43" s="370" t="s">
        <v>808</v>
      </c>
      <c r="C43" s="386">
        <v>0</v>
      </c>
      <c r="D43" s="387">
        <v>0</v>
      </c>
      <c r="E43" s="399">
        <f>C43+D43</f>
        <v>0</v>
      </c>
      <c r="F43" s="391"/>
      <c r="G43" s="391"/>
      <c r="H43" s="391"/>
      <c r="I43" s="391"/>
      <c r="J43" s="391"/>
    </row>
    <row r="44" spans="1:10" ht="12.75">
      <c r="A44" s="367" t="s">
        <v>809</v>
      </c>
      <c r="B44" s="370" t="s">
        <v>810</v>
      </c>
      <c r="C44" s="386">
        <v>0</v>
      </c>
      <c r="D44" s="387">
        <v>0</v>
      </c>
      <c r="E44" s="399">
        <f>C44+D44</f>
        <v>0</v>
      </c>
      <c r="F44" s="391"/>
      <c r="G44" s="391"/>
      <c r="H44" s="391"/>
      <c r="I44" s="391"/>
      <c r="J44" s="391"/>
    </row>
    <row r="45" spans="1:10" ht="12.75">
      <c r="A45" s="367" t="s">
        <v>811</v>
      </c>
      <c r="B45" s="370" t="s">
        <v>812</v>
      </c>
      <c r="C45" s="395">
        <v>0</v>
      </c>
      <c r="D45" s="396">
        <v>0</v>
      </c>
      <c r="E45" s="402">
        <f>C45+D45</f>
        <v>0</v>
      </c>
      <c r="F45" s="391"/>
      <c r="G45" s="391"/>
      <c r="H45" s="391"/>
      <c r="I45" s="391"/>
      <c r="J45" s="391"/>
    </row>
    <row r="46" spans="1:10" ht="15" customHeight="1">
      <c r="A46" s="367"/>
      <c r="B46" s="369" t="s">
        <v>813</v>
      </c>
      <c r="C46" s="437">
        <f>SUM(C43:C45)</f>
        <v>0</v>
      </c>
      <c r="D46" s="399">
        <f>SUM(D43:D45)</f>
        <v>0</v>
      </c>
      <c r="E46" s="445">
        <f>SUM(E43:E45)</f>
        <v>0</v>
      </c>
      <c r="F46" s="391" t="s">
        <v>814</v>
      </c>
      <c r="G46" s="383"/>
      <c r="H46" s="383"/>
      <c r="I46" s="383"/>
      <c r="J46" s="383"/>
    </row>
    <row r="47" spans="1:10" ht="12.75">
      <c r="A47" s="362"/>
      <c r="B47" s="362"/>
      <c r="C47" s="381"/>
      <c r="D47" s="381"/>
      <c r="E47" s="381"/>
      <c r="F47" s="381"/>
      <c r="G47" s="381"/>
      <c r="H47" s="381"/>
      <c r="I47" s="381"/>
      <c r="J47" s="381"/>
    </row>
  </sheetData>
  <sheetProtection password="A442" sheet="1" objects="1" scenarios="1"/>
  <mergeCells count="4">
    <mergeCell ref="A1:A2"/>
    <mergeCell ref="B1:B2"/>
    <mergeCell ref="C1:D2"/>
    <mergeCell ref="E1:E2"/>
  </mergeCells>
  <dataValidations count="2">
    <dataValidation allowBlank="1" showErrorMessage="1" errorTitle="Fehlermeldung" error="Es darf nur ein Wert zwischen 0 und 100 Prozent eingegeben werden." sqref="E46"/>
    <dataValidation type="decimal" allowBlank="1" showErrorMessage="1" errorTitle="Fehlermeldung" error="Es darf nur ein Wert zwischen 0 und 100 Prozent eingegeben werden." sqref="E31:E45 C13:E22 E23:E26 C23:D46">
      <formula1>0</formula1>
      <formula2>1</formula2>
    </dataValidation>
  </dataValidations>
  <printOptions/>
  <pageMargins left="0.7874015748031497" right="0.7874015748031497" top="0.7" bottom="0.72" header="0.5118110236220472" footer="0.5118110236220472"/>
  <pageSetup fitToHeight="1" fitToWidth="1" horizontalDpi="600" verticalDpi="600" orientation="landscape" paperSize="9" scale="71" r:id="rId1"/>
  <headerFooter alignWithMargins="0">
    <oddHeader>&amp;R&amp;A</oddHeader>
    <oddFooter>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2001</dc:title>
  <dc:subject>Datenerhebung</dc:subject>
  <dc:creator>E-Control GmbH</dc:creator>
  <cp:keywords/>
  <dc:description>Für etwaige Fragen rüfen Sie bitte:
Frau Karin Schwager
01-24724-601</dc:description>
  <cp:lastModifiedBy>lk</cp:lastModifiedBy>
  <cp:lastPrinted>2008-05-19T15:28:44Z</cp:lastPrinted>
  <dcterms:created xsi:type="dcterms:W3CDTF">2000-04-11T10:08:22Z</dcterms:created>
  <dcterms:modified xsi:type="dcterms:W3CDTF">2008-05-19T15:29:58Z</dcterms:modified>
  <cp:category/>
  <cp:version/>
  <cp:contentType/>
  <cp:contentStatus/>
</cp:coreProperties>
</file>