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DieseArbeitsmappe" defaultThemeVersion="124226"/>
  <workbookProtection workbookPassword="CF0F" lockStructure="1"/>
  <bookViews>
    <workbookView xWindow="-15" yWindow="6120" windowWidth="15600" windowHeight="6150" tabRatio="990"/>
  </bookViews>
  <sheets>
    <sheet name="U" sheetId="7" r:id="rId1"/>
    <sheet name="MoImpPreis" sheetId="9" r:id="rId2"/>
    <sheet name="MoProdPreis" sheetId="11" r:id="rId3"/>
    <sheet name="Ein_Gas" sheetId="8" r:id="rId4"/>
  </sheets>
  <definedNames>
    <definedName name="Jahr">2003</definedName>
  </definedNames>
  <calcPr calcId="145621"/>
</workbook>
</file>

<file path=xl/calcChain.xml><?xml version="1.0" encoding="utf-8"?>
<calcChain xmlns="http://schemas.openxmlformats.org/spreadsheetml/2006/main">
  <c r="B15" i="7" l="1"/>
  <c r="A5" i="9" l="1"/>
  <c r="A5" i="11"/>
  <c r="C14" i="7" l="1"/>
  <c r="C17" i="7"/>
  <c r="C18" i="7"/>
  <c r="C16" i="7"/>
  <c r="A27" i="11" l="1"/>
  <c r="A48" i="9"/>
  <c r="A4" i="11" l="1"/>
  <c r="A4" i="9"/>
  <c r="O10" i="11" l="1"/>
  <c r="N10" i="11"/>
  <c r="M10" i="11"/>
  <c r="L10" i="11"/>
  <c r="K10" i="11"/>
  <c r="J10" i="11"/>
  <c r="I10" i="11"/>
  <c r="H10" i="11"/>
  <c r="G10" i="11"/>
  <c r="F10" i="11"/>
  <c r="E10" i="11"/>
  <c r="D10" i="11"/>
  <c r="O10" i="9"/>
  <c r="N10" i="9"/>
  <c r="M10" i="9"/>
  <c r="L10" i="9"/>
  <c r="K10" i="9"/>
  <c r="J10" i="9"/>
  <c r="I10" i="9"/>
  <c r="H10" i="9"/>
  <c r="G10" i="9"/>
  <c r="F10" i="9"/>
  <c r="E10" i="9"/>
  <c r="D10" i="9"/>
</calcChain>
</file>

<file path=xl/sharedStrings.xml><?xml version="1.0" encoding="utf-8"?>
<sst xmlns="http://schemas.openxmlformats.org/spreadsheetml/2006/main" count="303" uniqueCount="255">
  <si>
    <t>DVR-Nr. 1069683</t>
  </si>
  <si>
    <t>Meldetermin:</t>
  </si>
  <si>
    <t>Meldeadresse:</t>
  </si>
  <si>
    <t>datenerhebung@e-control.at</t>
  </si>
  <si>
    <t>Betreff:</t>
  </si>
  <si>
    <t>Kalenderjahr</t>
  </si>
  <si>
    <t/>
  </si>
  <si>
    <t>Unternehmen</t>
  </si>
  <si>
    <t xml:space="preserve">Sachbearbeiter  </t>
  </si>
  <si>
    <t>Telefonnummer</t>
  </si>
  <si>
    <t xml:space="preserve">E-Mail-Adresse  </t>
  </si>
  <si>
    <t>Einheit</t>
  </si>
  <si>
    <t>Firmenname</t>
  </si>
  <si>
    <t>EconGas GmbH</t>
  </si>
  <si>
    <t>ENERGIEALLIANZ Austria GmbH</t>
  </si>
  <si>
    <t>Salzburg AG für Energie, Verkehr und Telekommunikation</t>
  </si>
  <si>
    <t>€Cent/kWh</t>
  </si>
  <si>
    <t>Importpreise</t>
  </si>
  <si>
    <t>Bei Bedarf Bezeichnung ändern</t>
  </si>
  <si>
    <t>Bei Bedarf Liste erweitern</t>
  </si>
  <si>
    <t>EC-Nummer / Kennung</t>
  </si>
  <si>
    <t>Anmerkungen</t>
  </si>
  <si>
    <t>Energie AG Oberösterreich Trading GmbH</t>
  </si>
  <si>
    <t>GDF SUEZ Gasvertrieb GmbH</t>
  </si>
  <si>
    <t>EHA Energie-Handels-Gesellschaft mbH &amp; Co. KG</t>
  </si>
  <si>
    <t>Linz Strom GmbH</t>
  </si>
  <si>
    <t>RWE Supply &amp; Trading GmbH</t>
  </si>
  <si>
    <t>Centrex Europe Energy &amp; Gas AG</t>
  </si>
  <si>
    <t>Bayerngas GmbH</t>
  </si>
  <si>
    <t>kWh</t>
  </si>
  <si>
    <t>Einkaufspreise Produktion</t>
  </si>
  <si>
    <t>Mengengewichtete durchschnittliche Einkaufspreise für Erdgas beim Bezug von inländischen Produzenten ohne Steuern und Abgaben</t>
  </si>
  <si>
    <t>Mengengewichtete durchschnittliche Importpreise für Erdgas ohne Steuern und Abgaben</t>
  </si>
  <si>
    <t>Übergabe- bzw. Grenzkopplungspunkt</t>
  </si>
  <si>
    <t>Übergabe- bzw. Netzkopplungspunkt</t>
  </si>
  <si>
    <t>Monatserhebung Erdgas - Einspeiser</t>
  </si>
  <si>
    <t>20. des Folgemonats</t>
  </si>
  <si>
    <t>natGAS Aktiengesellschaft</t>
  </si>
  <si>
    <t>voestalpine Rohstoffbeschaffungs GmbH</t>
  </si>
  <si>
    <t>Arnoldstein</t>
  </si>
  <si>
    <t>Baumgarten</t>
  </si>
  <si>
    <t>Bruch/Freilassing</t>
  </si>
  <si>
    <t>Hochburg/Ach</t>
  </si>
  <si>
    <t>Höchst</t>
  </si>
  <si>
    <t>Kiefersfelden</t>
  </si>
  <si>
    <t>Laa/Thaya</t>
  </si>
  <si>
    <t>Laufen/Oberndorf</t>
  </si>
  <si>
    <t>Mosonmagyarovar</t>
  </si>
  <si>
    <t>Murfeld</t>
  </si>
  <si>
    <t>Oberkappel</t>
  </si>
  <si>
    <t>Ruggell</t>
  </si>
  <si>
    <t>Schärding</t>
  </si>
  <si>
    <t>Simbach</t>
  </si>
  <si>
    <t>Überackern</t>
  </si>
  <si>
    <t xml:space="preserve">Es sind jeweils die gemessenen (physikalisch gelieferten), nicht die vertraglich vereinbarten Importmengen zu melden. </t>
  </si>
  <si>
    <t xml:space="preserve">Es sind jeweils die gemessenen (physikalisch gelieferten), nicht die vertraglich vereinbarten Mengen zu melden. </t>
  </si>
  <si>
    <t>Petrzalka</t>
  </si>
  <si>
    <t>25X-2BENERGIASPU</t>
  </si>
  <si>
    <t>2B Energia S.p.A.</t>
  </si>
  <si>
    <t>17X100A100R0186I</t>
  </si>
  <si>
    <t>A2A Trading S.r.l.</t>
  </si>
  <si>
    <t>12XATEL-HANDEL-K</t>
  </si>
  <si>
    <t>Alpiq AG</t>
  </si>
  <si>
    <t>12XEGL-H-------0</t>
  </si>
  <si>
    <t>Axpo Trading AG</t>
  </si>
  <si>
    <t>12XBKW-HANDEL--X</t>
  </si>
  <si>
    <t>11XBPGAS-------E</t>
  </si>
  <si>
    <t>BP Gas Marketing Ltd</t>
  </si>
  <si>
    <t>25X-CENTREXEURO7</t>
  </si>
  <si>
    <t>CEZ, a. s.</t>
  </si>
  <si>
    <t>26X00000001591-E</t>
  </si>
  <si>
    <t>Consorzio Toscana Energia S.p.A.</t>
  </si>
  <si>
    <t>11XDANSKECOM---P</t>
  </si>
  <si>
    <t>Danske Commodities A/S</t>
  </si>
  <si>
    <t>12X-0000001848-D</t>
  </si>
  <si>
    <t>DufEnergy Trading SA</t>
  </si>
  <si>
    <t>11XEDFTRADING--G</t>
  </si>
  <si>
    <t>EDF Trading Limited</t>
  </si>
  <si>
    <t>26X00000003791-T</t>
  </si>
  <si>
    <t>Edison S.p.A.</t>
  </si>
  <si>
    <t>11XEHA---------R</t>
  </si>
  <si>
    <t>11XENEL-H------S</t>
  </si>
  <si>
    <t>Enel Trade S.p.A.</t>
  </si>
  <si>
    <t>28XENS---------6</t>
  </si>
  <si>
    <t>Energetic Source SpA</t>
  </si>
  <si>
    <t>14XENERGIEAG-BGS</t>
  </si>
  <si>
    <t>21X000000001154E</t>
  </si>
  <si>
    <t>Energy Trade spa</t>
  </si>
  <si>
    <t>17X100A100R03017</t>
  </si>
  <si>
    <t>Eni SpA</t>
  </si>
  <si>
    <t>23XENERGIANOI--5</t>
  </si>
  <si>
    <t>Enoi S.p.A.</t>
  </si>
  <si>
    <t>25X-ENOVASRL---5</t>
  </si>
  <si>
    <t>Enova s.r.l.</t>
  </si>
  <si>
    <t>26X00000002181-W</t>
  </si>
  <si>
    <t>GALA S.P.A.</t>
  </si>
  <si>
    <t>GAS CONNECT AUSTRIA GmbH</t>
  </si>
  <si>
    <t>11XGAZPROM-MT--Y</t>
  </si>
  <si>
    <t>GAZPROM MARKETING &amp; TRADING LIMITED</t>
  </si>
  <si>
    <t>25X-GDFSUEZGASV2</t>
  </si>
  <si>
    <t>17X100A100R0128W</t>
  </si>
  <si>
    <t>GDF SUEZ Trading SAS</t>
  </si>
  <si>
    <t>11XGETEC-------5</t>
  </si>
  <si>
    <t>GETEC Energie AG</t>
  </si>
  <si>
    <t>12X-0000001807-W</t>
  </si>
  <si>
    <t>Gunvor International B.V., Amsterdam, Geneva Branch</t>
  </si>
  <si>
    <t>25X-GWHGASHANDEY</t>
  </si>
  <si>
    <t>Hera Trading S.r.l.</t>
  </si>
  <si>
    <t>13XKAERNTEN0000X</t>
  </si>
  <si>
    <t>KELAG-Kärntner Elektrizitäts-Aktiengesellschaft</t>
  </si>
  <si>
    <t>14XLINZSTROM-BG9</t>
  </si>
  <si>
    <t>Mercuria Energy Trading S.A.</t>
  </si>
  <si>
    <t>21X000000001134K</t>
  </si>
  <si>
    <t>21X000000001021X</t>
  </si>
  <si>
    <t>39X50NITRO00000P</t>
  </si>
  <si>
    <t>NitrogenMuvek ZRT</t>
  </si>
  <si>
    <t>14XOMV-TRADING-X</t>
  </si>
  <si>
    <t>OMV Trading GmbH</t>
  </si>
  <si>
    <t>21X000000001130S</t>
  </si>
  <si>
    <t>PGNiG Sales and Trading GmbH</t>
  </si>
  <si>
    <t>12XREZIA-ITA---K</t>
  </si>
  <si>
    <t>Repower Italia S.p.A.</t>
  </si>
  <si>
    <t>23X----100225-1C</t>
  </si>
  <si>
    <t>Rohöl-Aufsuchungs Aktiengesellschaft</t>
  </si>
  <si>
    <t>26X00000106231-F</t>
  </si>
  <si>
    <t>Roma Gas &amp; Power S.p.A.</t>
  </si>
  <si>
    <t>14XSALZBURGAG-B8</t>
  </si>
  <si>
    <t>11XSHELLTRADINGZ</t>
  </si>
  <si>
    <t>Shell Energy Europe ltd</t>
  </si>
  <si>
    <t>24X-SPP-SK-123-5</t>
  </si>
  <si>
    <t>21X000000001073E</t>
  </si>
  <si>
    <t>Spigas s.r.l.</t>
  </si>
  <si>
    <t>Statoil ASA</t>
  </si>
  <si>
    <t>11XVE-TRADING--X</t>
  </si>
  <si>
    <t>Vattenfall Energy Trading GmbH</t>
  </si>
  <si>
    <t>27X--VEMEX---E-7</t>
  </si>
  <si>
    <t>VEMEX s.r.o.</t>
  </si>
  <si>
    <t>13XVERBUND1234-P</t>
  </si>
  <si>
    <t>23XVITOLSA-----3</t>
  </si>
  <si>
    <t>Vitol SA</t>
  </si>
  <si>
    <t>23XVNGAG-------P</t>
  </si>
  <si>
    <t>VNG - Verbundnetz Gas Aktiengesellschaft</t>
  </si>
  <si>
    <t>25X-VOESTALPINEP</t>
  </si>
  <si>
    <t>WINGAS GmbH</t>
  </si>
  <si>
    <t>25X-WORLDENERGYY</t>
  </si>
  <si>
    <t>17X100A100R0414V</t>
  </si>
  <si>
    <t>Youtrade S.p.A.</t>
  </si>
  <si>
    <t>EIC-Code / Kennung</t>
  </si>
  <si>
    <t>Meldepflichtige Erdgas-Einspeiser</t>
  </si>
  <si>
    <t>OMV Produktion</t>
  </si>
  <si>
    <t>RAG Produktion</t>
  </si>
  <si>
    <t>23X---------ECGA</t>
  </si>
  <si>
    <t>14XEAA-BILANZ00K</t>
  </si>
  <si>
    <t>21X-AT-B-A0A0A-K</t>
  </si>
  <si>
    <t>26X00000001201-S</t>
  </si>
  <si>
    <t>12XMETSA-------C</t>
  </si>
  <si>
    <t>Leiblach</t>
  </si>
  <si>
    <t>Lindau</t>
  </si>
  <si>
    <t>21X000000001026N</t>
  </si>
  <si>
    <t>23XWINGASGMBH--Y</t>
  </si>
  <si>
    <t>21X000000001052M</t>
  </si>
  <si>
    <t>27XG-BEE-CZ----Q</t>
  </si>
  <si>
    <t>BOHEMIA ENERGY entity s.r.o.</t>
  </si>
  <si>
    <t>11XEON-H-------8</t>
  </si>
  <si>
    <t>21X-SK-A-A0A0A-N</t>
  </si>
  <si>
    <t>eustream, a.s.</t>
  </si>
  <si>
    <t>Gazprom Austria GmbH</t>
  </si>
  <si>
    <t>11XIGET--------D</t>
  </si>
  <si>
    <t>21X000000001136G</t>
  </si>
  <si>
    <t>Koch Supply &amp; Trading SARL</t>
  </si>
  <si>
    <t>MET International AG</t>
  </si>
  <si>
    <t>21X000000001033Q</t>
  </si>
  <si>
    <t>17X100A100I009IC</t>
  </si>
  <si>
    <t>Sorgenia Trading S.p.A.</t>
  </si>
  <si>
    <t>Wien Energie GmbH</t>
  </si>
  <si>
    <t>BKW Energie AG</t>
  </si>
  <si>
    <t>Slovenský plynárenský priemysel, a.s.</t>
  </si>
  <si>
    <t>Gas-Monitoring</t>
  </si>
  <si>
    <t>Electrade S.p.A.</t>
  </si>
  <si>
    <t>EnBW Energie Baden-Württemberg AG</t>
  </si>
  <si>
    <t>Energie Steiermark Business GmbH</t>
  </si>
  <si>
    <t>Fertgas Handels GmbH</t>
  </si>
  <si>
    <t>GEN-I, trgovanje in prodaja elektricne energije, d.o.o.</t>
  </si>
  <si>
    <t>Geoplin d.o.o. Ljubljana</t>
  </si>
  <si>
    <t>Magyar Földgázkereskedö Zrt.</t>
  </si>
  <si>
    <t>Neas Energy A/S</t>
  </si>
  <si>
    <t>Noble Clean Fuels Limited</t>
  </si>
  <si>
    <t>Südwestdeutsche Stromhandels GmbH</t>
  </si>
  <si>
    <t>Trailstone GmbH</t>
  </si>
  <si>
    <t>Verbund Trading GmbH</t>
  </si>
  <si>
    <t>28XELECTRADE---R</t>
  </si>
  <si>
    <t>11XENBW-H------P</t>
  </si>
  <si>
    <t>13XSTEWEAG-STEGH</t>
  </si>
  <si>
    <t>25X-FERTGASHANDS</t>
  </si>
  <si>
    <t>28X0000000000128</t>
  </si>
  <si>
    <t>25X-EONFLDGZTRA9</t>
  </si>
  <si>
    <t>11XNEAS--------Q</t>
  </si>
  <si>
    <t>11XNOBLE-------F</t>
  </si>
  <si>
    <t>11XSUEDWESTSTRO8</t>
  </si>
  <si>
    <t>23X--130612-TSD8</t>
  </si>
  <si>
    <t>25X-WIENENERGIEN</t>
  </si>
  <si>
    <t>Bitte ausfüllen, wenn in einem Monat keine Importe getätigt wurden (Leermeldung)</t>
  </si>
  <si>
    <t>Bitte ausfüllen, wenn in einem Monat kein Bezug aus inländischer Produktion (Leermeldung)</t>
  </si>
  <si>
    <t>TIGAS Erdgas Tirol GmbH</t>
  </si>
  <si>
    <t>Vorarlberger Kraftwerke AG</t>
  </si>
  <si>
    <t>AT541009</t>
  </si>
  <si>
    <t>AT642019</t>
  </si>
  <si>
    <t>12X-0000001844-P</t>
  </si>
  <si>
    <t>Castleton Commodities Merchant Europe Sàrl</t>
  </si>
  <si>
    <t>21X000000001114Q</t>
  </si>
  <si>
    <t>GasVersorgung Süddeutschland GmbH</t>
  </si>
  <si>
    <t>Panrusgáz Gázkereskedelmi Zrt.</t>
  </si>
  <si>
    <t>RWE Trading &amp; Supply Tschechien</t>
  </si>
  <si>
    <t>RWE</t>
  </si>
  <si>
    <t>PANRUSGAS</t>
  </si>
  <si>
    <t>Worldenergy SA</t>
  </si>
  <si>
    <t>POZAGAS</t>
  </si>
  <si>
    <t>Pozagas</t>
  </si>
  <si>
    <t>21X000000001127H</t>
  </si>
  <si>
    <t>21X000000001090E</t>
  </si>
  <si>
    <t>Gas-Union GmbH</t>
  </si>
  <si>
    <t>21X0000000012582</t>
  </si>
  <si>
    <t>GAZPROM Schweiz AG</t>
  </si>
  <si>
    <t>15X-JAS--------X</t>
  </si>
  <si>
    <t>JAS Budapest Zrt.</t>
  </si>
  <si>
    <t>30XROTINMARIND-Y</t>
  </si>
  <si>
    <t>Tinmar Ind SA</t>
  </si>
  <si>
    <t>31X-HEP-DD-----9</t>
  </si>
  <si>
    <t>Hrvatska elektroprivreda d.d.</t>
  </si>
  <si>
    <t>11XCITIGLOBMKT-Z</t>
  </si>
  <si>
    <t>CITIGROUP GLOBAL MARKETS LIMITED</t>
  </si>
  <si>
    <t>26X00000012091-Q</t>
  </si>
  <si>
    <t>Utilità S.p.A.</t>
  </si>
  <si>
    <t>27XALPIQ-ENERGYS</t>
  </si>
  <si>
    <t>Alpiq Energy SE</t>
  </si>
  <si>
    <t>Uniper Global Commodities SE</t>
  </si>
  <si>
    <t>27X-EP-COMMO---N</t>
  </si>
  <si>
    <t>EP Commodities, a.s.</t>
  </si>
  <si>
    <t>21X000000001212Q</t>
  </si>
  <si>
    <t>EXO Energy Trading Srl</t>
  </si>
  <si>
    <t>11XTOTAL-------8</t>
  </si>
  <si>
    <t>Total Gas &amp; Power Limited</t>
  </si>
  <si>
    <t>11XCEZ-CZ------1</t>
  </si>
  <si>
    <t>NCG für die Marktgebiete Tirol und Vorarlberg</t>
  </si>
  <si>
    <t>Gemeldete Importe haben Transite sowie Einspeicherungen, welche aus dem Ausland in einen Speicher auf österreichischem Bundesgebiet erfolgen, zu umfassen.</t>
  </si>
  <si>
    <t>MS Haiming (inkl. 7Fields)</t>
  </si>
  <si>
    <t xml:space="preserve">Uniper Gas Storage GmbH </t>
  </si>
  <si>
    <t>FÖGÁZ Zrt</t>
  </si>
  <si>
    <t>39X80FOGAZESZ00B</t>
  </si>
  <si>
    <t>GHG Emissions Traders and Consultants Ltd</t>
  </si>
  <si>
    <t>55XGHGEMITRACONQ</t>
  </si>
  <si>
    <t>NOVATEK GAS &amp; POWER GmbH</t>
  </si>
  <si>
    <t>21X000000001141N</t>
  </si>
  <si>
    <r>
      <t>PETROL, Slovenska energetska dru</t>
    </r>
    <r>
      <rPr>
        <sz val="10"/>
        <rFont val="Calibri"/>
        <family val="2"/>
      </rPr>
      <t>ž</t>
    </r>
    <r>
      <rPr>
        <sz val="10"/>
        <rFont val="Arial"/>
        <family val="2"/>
      </rPr>
      <t>ba, d.d., Ljubljana</t>
    </r>
  </si>
  <si>
    <t>28X-PETROL-LJ--C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</si>
</sst>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\ "/>
    <numFmt numFmtId="165" formatCode="mmmm"/>
    <numFmt numFmtId="166" formatCode="#,##0.000"/>
    <numFmt numFmtId="167" formatCode="_-* #,##0.00\ [$€-1]_-;\-* #,##0.00\ [$€-1]_-;_-* &quot;-&quot;??\ [$€-1]_-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0"/>
      <color indexed="54"/>
      <name val="Arial"/>
      <family val="2"/>
    </font>
    <font>
      <u/>
      <sz val="10"/>
      <color indexed="54"/>
      <name val="Arial"/>
      <family val="2"/>
    </font>
    <font>
      <sz val="10"/>
      <color indexed="54"/>
      <name val="Arial"/>
      <family val="2"/>
    </font>
    <font>
      <b/>
      <sz val="10"/>
      <color indexed="19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0"/>
      <name val="Verdana"/>
      <family val="2"/>
    </font>
    <font>
      <sz val="10"/>
      <color indexed="63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u/>
      <sz val="10"/>
      <name val="Arial"/>
      <family val="2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1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39"/>
      </left>
      <right style="thin">
        <color indexed="39"/>
      </right>
      <top style="thin">
        <color indexed="39"/>
      </top>
      <bottom style="thin">
        <color indexed="3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167" fontId="1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</cellStyleXfs>
  <cellXfs count="92">
    <xf numFmtId="0" fontId="0" fillId="0" borderId="0" xfId="0"/>
    <xf numFmtId="0" fontId="3" fillId="0" borderId="0" xfId="0" applyFont="1" applyAlignment="1" applyProtection="1">
      <alignment horizontal="left" indent="1"/>
      <protection hidden="1"/>
    </xf>
    <xf numFmtId="0" fontId="3" fillId="0" borderId="0" xfId="0" applyFont="1" applyProtection="1">
      <protection hidden="1"/>
    </xf>
    <xf numFmtId="0" fontId="5" fillId="0" borderId="0" xfId="0" applyFont="1" applyAlignment="1" applyProtection="1">
      <alignment horizontal="left" indent="1"/>
      <protection hidden="1"/>
    </xf>
    <xf numFmtId="0" fontId="2" fillId="0" borderId="0" xfId="0" applyFont="1" applyFill="1" applyAlignment="1" applyProtection="1">
      <alignment horizontal="right" indent="1"/>
      <protection hidden="1"/>
    </xf>
    <xf numFmtId="16" fontId="6" fillId="0" borderId="0" xfId="0" applyNumberFormat="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right" vertical="center" indent="1"/>
      <protection hidden="1"/>
    </xf>
    <xf numFmtId="0" fontId="7" fillId="0" borderId="0" xfId="2" applyFont="1" applyAlignment="1" applyProtection="1">
      <alignment horizontal="left" vertical="center"/>
      <protection hidden="1"/>
    </xf>
    <xf numFmtId="0" fontId="8" fillId="0" borderId="0" xfId="0" applyFont="1" applyAlignment="1" applyProtection="1">
      <alignment horizontal="left"/>
      <protection hidden="1"/>
    </xf>
    <xf numFmtId="0" fontId="9" fillId="0" borderId="0" xfId="0" applyFont="1" applyAlignment="1" applyProtection="1">
      <alignment horizontal="right" vertical="center" indent="1"/>
      <protection hidden="1"/>
    </xf>
    <xf numFmtId="0" fontId="0" fillId="0" borderId="0" xfId="0" applyProtection="1">
      <protection hidden="1"/>
    </xf>
    <xf numFmtId="0" fontId="11" fillId="0" borderId="0" xfId="0" applyFont="1" applyAlignment="1" applyProtection="1">
      <alignment horizontal="left" indent="1"/>
      <protection hidden="1"/>
    </xf>
    <xf numFmtId="0" fontId="10" fillId="2" borderId="1" xfId="0" applyFont="1" applyFill="1" applyBorder="1" applyAlignment="1" applyProtection="1">
      <alignment horizontal="left" vertical="center" indent="1"/>
      <protection hidden="1"/>
    </xf>
    <xf numFmtId="165" fontId="10" fillId="2" borderId="2" xfId="0" applyNumberFormat="1" applyFont="1" applyFill="1" applyBorder="1" applyAlignment="1" applyProtection="1">
      <alignment horizontal="left" vertical="center" indent="1"/>
      <protection hidden="1"/>
    </xf>
    <xf numFmtId="165" fontId="10" fillId="2" borderId="3" xfId="0" applyNumberFormat="1" applyFont="1" applyFill="1" applyBorder="1" applyAlignment="1" applyProtection="1">
      <alignment horizontal="left" vertical="center" indent="1"/>
      <protection hidden="1"/>
    </xf>
    <xf numFmtId="165" fontId="3" fillId="2" borderId="3" xfId="0" applyNumberFormat="1" applyFont="1" applyFill="1" applyBorder="1" applyAlignment="1" applyProtection="1">
      <alignment horizontal="left" vertical="center" indent="1"/>
      <protection hidden="1"/>
    </xf>
    <xf numFmtId="0" fontId="3" fillId="2" borderId="4" xfId="0" applyFont="1" applyFill="1" applyBorder="1" applyAlignment="1" applyProtection="1">
      <alignment horizontal="left" vertical="center" wrapText="1" indent="1"/>
      <protection hidden="1"/>
    </xf>
    <xf numFmtId="0" fontId="3" fillId="2" borderId="5" xfId="0" applyFont="1" applyFill="1" applyBorder="1" applyAlignment="1" applyProtection="1">
      <alignment horizontal="left" vertical="center" wrapText="1" indent="1"/>
      <protection hidden="1"/>
    </xf>
    <xf numFmtId="0" fontId="3" fillId="2" borderId="6" xfId="0" applyFont="1" applyFill="1" applyBorder="1" applyAlignment="1" applyProtection="1">
      <alignment horizontal="left" vertical="center" wrapText="1" indent="1"/>
      <protection hidden="1"/>
    </xf>
    <xf numFmtId="0" fontId="10" fillId="2" borderId="7" xfId="0" applyFont="1" applyFill="1" applyBorder="1" applyAlignment="1" applyProtection="1">
      <alignment horizontal="left" vertical="center" indent="1"/>
      <protection hidden="1"/>
    </xf>
    <xf numFmtId="1" fontId="10" fillId="3" borderId="3" xfId="0" applyNumberFormat="1" applyFont="1" applyFill="1" applyBorder="1" applyAlignment="1" applyProtection="1">
      <alignment horizontal="left" vertical="center" indent="1"/>
      <protection locked="0"/>
    </xf>
    <xf numFmtId="0" fontId="0" fillId="0" borderId="0" xfId="0" applyAlignment="1" applyProtection="1">
      <alignment vertical="center"/>
      <protection hidden="1"/>
    </xf>
    <xf numFmtId="0" fontId="10" fillId="2" borderId="8" xfId="0" applyFont="1" applyFill="1" applyBorder="1" applyAlignment="1" applyProtection="1">
      <alignment horizontal="left" vertical="center" indent="1"/>
      <protection hidden="1"/>
    </xf>
    <xf numFmtId="0" fontId="10" fillId="2" borderId="9" xfId="0" applyFont="1" applyFill="1" applyBorder="1" applyAlignment="1" applyProtection="1">
      <alignment horizontal="left" vertical="center" indent="1"/>
      <protection hidden="1"/>
    </xf>
    <xf numFmtId="1" fontId="10" fillId="2" borderId="10" xfId="0" applyNumberFormat="1" applyFont="1" applyFill="1" applyBorder="1" applyAlignment="1" applyProtection="1">
      <alignment horizontal="left" vertical="center" indent="1"/>
      <protection hidden="1"/>
    </xf>
    <xf numFmtId="1" fontId="10" fillId="2" borderId="11" xfId="0" applyNumberFormat="1" applyFont="1" applyFill="1" applyBorder="1" applyAlignment="1" applyProtection="1">
      <alignment horizontal="left" vertical="center" indent="1"/>
      <protection hidden="1"/>
    </xf>
    <xf numFmtId="0" fontId="10" fillId="2" borderId="12" xfId="0" applyFont="1" applyFill="1" applyBorder="1" applyAlignment="1" applyProtection="1">
      <alignment horizontal="left" vertical="center" indent="1"/>
      <protection hidden="1"/>
    </xf>
    <xf numFmtId="0" fontId="10" fillId="2" borderId="13" xfId="0" applyFont="1" applyFill="1" applyBorder="1" applyAlignment="1" applyProtection="1">
      <alignment horizontal="left" vertical="center" indent="1"/>
      <protection hidden="1"/>
    </xf>
    <xf numFmtId="0" fontId="10" fillId="2" borderId="1" xfId="3" applyFont="1" applyFill="1" applyBorder="1" applyAlignment="1" applyProtection="1">
      <alignment horizontal="left" vertical="center" indent="1"/>
      <protection hidden="1"/>
    </xf>
    <xf numFmtId="0" fontId="3" fillId="0" borderId="0" xfId="3" applyFont="1" applyAlignment="1" applyProtection="1">
      <alignment horizontal="left" indent="1"/>
      <protection hidden="1"/>
    </xf>
    <xf numFmtId="0" fontId="3" fillId="0" borderId="0" xfId="3" applyFont="1" applyProtection="1">
      <protection hidden="1"/>
    </xf>
    <xf numFmtId="0" fontId="1" fillId="0" borderId="0" xfId="3" applyProtection="1">
      <protection hidden="1"/>
    </xf>
    <xf numFmtId="0" fontId="13" fillId="0" borderId="0" xfId="3" applyFont="1" applyBorder="1" applyProtection="1">
      <protection hidden="1"/>
    </xf>
    <xf numFmtId="0" fontId="5" fillId="0" borderId="0" xfId="3" applyFont="1" applyAlignment="1" applyProtection="1">
      <alignment horizontal="left" indent="1"/>
      <protection hidden="1"/>
    </xf>
    <xf numFmtId="0" fontId="3" fillId="2" borderId="7" xfId="3" applyFont="1" applyFill="1" applyBorder="1" applyAlignment="1" applyProtection="1">
      <alignment horizontal="left" vertical="center" indent="1"/>
      <protection hidden="1"/>
    </xf>
    <xf numFmtId="0" fontId="14" fillId="2" borderId="3" xfId="0" applyFont="1" applyFill="1" applyBorder="1" applyAlignment="1" applyProtection="1">
      <alignment horizontal="left" indent="1"/>
      <protection hidden="1"/>
    </xf>
    <xf numFmtId="0" fontId="3" fillId="0" borderId="0" xfId="0" applyFont="1" applyAlignment="1" applyProtection="1">
      <alignment horizontal="left" vertical="center" indent="1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49" fontId="3" fillId="0" borderId="0" xfId="0" applyNumberFormat="1" applyFont="1" applyAlignment="1" applyProtection="1">
      <alignment vertical="center"/>
      <protection hidden="1"/>
    </xf>
    <xf numFmtId="165" fontId="3" fillId="2" borderId="14" xfId="0" applyNumberFormat="1" applyFont="1" applyFill="1" applyBorder="1" applyAlignment="1">
      <alignment horizontal="center" vertical="center"/>
    </xf>
    <xf numFmtId="165" fontId="3" fillId="2" borderId="15" xfId="0" applyNumberFormat="1" applyFont="1" applyFill="1" applyBorder="1" applyAlignment="1">
      <alignment horizontal="center" vertical="center"/>
    </xf>
    <xf numFmtId="165" fontId="3" fillId="2" borderId="16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  <protection hidden="1"/>
    </xf>
    <xf numFmtId="166" fontId="3" fillId="3" borderId="17" xfId="0" applyNumberFormat="1" applyFont="1" applyFill="1" applyBorder="1" applyAlignment="1" applyProtection="1">
      <alignment vertical="center"/>
      <protection locked="0"/>
    </xf>
    <xf numFmtId="166" fontId="3" fillId="3" borderId="18" xfId="0" applyNumberFormat="1" applyFont="1" applyFill="1" applyBorder="1" applyAlignment="1" applyProtection="1">
      <alignment vertical="center"/>
      <protection locked="0"/>
    </xf>
    <xf numFmtId="166" fontId="3" fillId="3" borderId="19" xfId="0" applyNumberFormat="1" applyFont="1" applyFill="1" applyBorder="1" applyAlignment="1" applyProtection="1">
      <alignment vertical="center"/>
      <protection locked="0"/>
    </xf>
    <xf numFmtId="0" fontId="14" fillId="3" borderId="24" xfId="0" applyFont="1" applyFill="1" applyBorder="1" applyAlignment="1" applyProtection="1">
      <alignment horizontal="left" wrapText="1" indent="1"/>
      <protection locked="0"/>
    </xf>
    <xf numFmtId="0" fontId="3" fillId="2" borderId="2" xfId="0" applyFont="1" applyFill="1" applyBorder="1" applyAlignment="1" applyProtection="1">
      <alignment horizontal="center" vertical="center"/>
      <protection hidden="1"/>
    </xf>
    <xf numFmtId="0" fontId="1" fillId="3" borderId="24" xfId="0" applyFont="1" applyFill="1" applyBorder="1" applyAlignment="1" applyProtection="1">
      <alignment horizontal="left" vertical="center" indent="1"/>
      <protection locked="0"/>
    </xf>
    <xf numFmtId="0" fontId="1" fillId="3" borderId="23" xfId="0" applyFont="1" applyFill="1" applyBorder="1" applyAlignment="1" applyProtection="1">
      <alignment horizontal="left" vertical="center" indent="1"/>
      <protection locked="0"/>
    </xf>
    <xf numFmtId="3" fontId="3" fillId="2" borderId="3" xfId="0" applyNumberFormat="1" applyFont="1" applyFill="1" applyBorder="1" applyAlignment="1" applyProtection="1">
      <alignment horizontal="left" vertical="center" indent="1"/>
      <protection hidden="1"/>
    </xf>
    <xf numFmtId="0" fontId="1" fillId="0" borderId="0" xfId="0" applyFont="1" applyAlignment="1" applyProtection="1">
      <alignment horizontal="left" vertical="center" indent="1"/>
      <protection hidden="1"/>
    </xf>
    <xf numFmtId="0" fontId="1" fillId="2" borderId="5" xfId="3" applyFont="1" applyFill="1" applyBorder="1" applyAlignment="1" applyProtection="1">
      <alignment horizontal="left" vertical="center" wrapText="1" indent="1"/>
      <protection hidden="1"/>
    </xf>
    <xf numFmtId="0" fontId="1" fillId="3" borderId="5" xfId="3" applyFont="1" applyFill="1" applyBorder="1" applyAlignment="1" applyProtection="1">
      <alignment horizontal="left" vertical="center" wrapText="1" indent="1"/>
      <protection locked="0"/>
    </xf>
    <xf numFmtId="0" fontId="1" fillId="3" borderId="11" xfId="3" applyFont="1" applyFill="1" applyBorder="1" applyAlignment="1" applyProtection="1">
      <alignment horizontal="left" vertical="center" wrapText="1" indent="1"/>
      <protection locked="0"/>
    </xf>
    <xf numFmtId="3" fontId="3" fillId="3" borderId="20" xfId="0" applyNumberFormat="1" applyFont="1" applyFill="1" applyBorder="1" applyAlignment="1" applyProtection="1">
      <alignment vertical="center"/>
      <protection locked="0"/>
    </xf>
    <xf numFmtId="3" fontId="3" fillId="3" borderId="21" xfId="0" applyNumberFormat="1" applyFont="1" applyFill="1" applyBorder="1" applyAlignment="1" applyProtection="1">
      <alignment vertical="center"/>
      <protection locked="0"/>
    </xf>
    <xf numFmtId="3" fontId="3" fillId="3" borderId="22" xfId="0" applyNumberFormat="1" applyFont="1" applyFill="1" applyBorder="1" applyAlignment="1" applyProtection="1">
      <alignment vertical="center"/>
      <protection locked="0"/>
    </xf>
    <xf numFmtId="0" fontId="15" fillId="2" borderId="5" xfId="3" applyFont="1" applyFill="1" applyBorder="1" applyAlignment="1" applyProtection="1">
      <alignment horizontal="left" vertical="center" wrapText="1" indent="1"/>
      <protection hidden="1"/>
    </xf>
    <xf numFmtId="164" fontId="1" fillId="3" borderId="4" xfId="0" applyNumberFormat="1" applyFont="1" applyFill="1" applyBorder="1" applyAlignment="1" applyProtection="1">
      <alignment horizontal="left" vertical="center" indent="1"/>
      <protection locked="0"/>
    </xf>
    <xf numFmtId="49" fontId="1" fillId="3" borderId="5" xfId="0" applyNumberFormat="1" applyFont="1" applyFill="1" applyBorder="1" applyAlignment="1" applyProtection="1">
      <alignment horizontal="left" vertical="center" indent="1"/>
      <protection locked="0"/>
    </xf>
    <xf numFmtId="49" fontId="16" fillId="3" borderId="6" xfId="2" applyNumberFormat="1" applyFont="1" applyFill="1" applyBorder="1" applyAlignment="1" applyProtection="1">
      <alignment horizontal="left" vertical="center" indent="1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0" borderId="27" xfId="0" applyFill="1" applyBorder="1" applyProtection="1">
      <protection hidden="1"/>
    </xf>
    <xf numFmtId="166" fontId="1" fillId="3" borderId="17" xfId="0" applyNumberFormat="1" applyFont="1" applyFill="1" applyBorder="1" applyAlignment="1" applyProtection="1">
      <alignment vertical="center"/>
      <protection locked="0"/>
    </xf>
    <xf numFmtId="0" fontId="15" fillId="2" borderId="11" xfId="3" applyFont="1" applyFill="1" applyBorder="1" applyAlignment="1" applyProtection="1">
      <alignment horizontal="left" vertical="center" wrapText="1" indent="1"/>
      <protection hidden="1"/>
    </xf>
    <xf numFmtId="0" fontId="1" fillId="2" borderId="29" xfId="3" applyFont="1" applyFill="1" applyBorder="1" applyAlignment="1" applyProtection="1">
      <alignment horizontal="left" vertical="center" wrapText="1" indent="1"/>
      <protection hidden="1"/>
    </xf>
    <xf numFmtId="0" fontId="1" fillId="3" borderId="30" xfId="3" applyFont="1" applyFill="1" applyBorder="1" applyAlignment="1" applyProtection="1">
      <alignment horizontal="left" vertical="center" wrapText="1" indent="1"/>
      <protection locked="0"/>
    </xf>
    <xf numFmtId="0" fontId="3" fillId="0" borderId="0" xfId="0" applyFont="1" applyAlignment="1" applyProtection="1">
      <alignment vertical="center" wrapText="1"/>
      <protection hidden="1"/>
    </xf>
    <xf numFmtId="165" fontId="10" fillId="2" borderId="24" xfId="0" applyNumberFormat="1" applyFont="1" applyFill="1" applyBorder="1" applyAlignment="1" applyProtection="1">
      <alignment horizontal="left" vertical="top" indent="1"/>
      <protection hidden="1"/>
    </xf>
    <xf numFmtId="0" fontId="0" fillId="2" borderId="23" xfId="0" applyFill="1" applyBorder="1" applyAlignment="1">
      <alignment horizontal="left" vertical="top" indent="1"/>
    </xf>
    <xf numFmtId="0" fontId="0" fillId="2" borderId="2" xfId="0" applyFill="1" applyBorder="1" applyAlignment="1">
      <alignment horizontal="left" vertical="top" indent="1"/>
    </xf>
    <xf numFmtId="1" fontId="3" fillId="3" borderId="24" xfId="0" applyNumberFormat="1" applyFont="1" applyFill="1" applyBorder="1" applyAlignment="1" applyProtection="1">
      <alignment horizontal="left" vertical="top" wrapText="1" indent="1"/>
      <protection locked="0"/>
    </xf>
    <xf numFmtId="0" fontId="0" fillId="3" borderId="23" xfId="0" applyFill="1" applyBorder="1" applyAlignment="1" applyProtection="1">
      <alignment horizontal="left" vertical="top" wrapText="1" indent="1"/>
      <protection locked="0"/>
    </xf>
    <xf numFmtId="0" fontId="0" fillId="3" borderId="2" xfId="0" applyFill="1" applyBorder="1" applyAlignment="1" applyProtection="1">
      <alignment horizontal="left" vertical="top" wrapText="1" indent="1"/>
      <protection locked="0"/>
    </xf>
    <xf numFmtId="3" fontId="3" fillId="3" borderId="25" xfId="0" applyNumberFormat="1" applyFont="1" applyFill="1" applyBorder="1" applyAlignment="1" applyProtection="1">
      <alignment horizontal="left" vertical="center" indent="1"/>
      <protection locked="0"/>
    </xf>
    <xf numFmtId="0" fontId="0" fillId="0" borderId="26" xfId="0" applyBorder="1" applyAlignment="1">
      <alignment horizontal="left" vertical="center" indent="1"/>
    </xf>
    <xf numFmtId="0" fontId="12" fillId="2" borderId="1" xfId="0" applyFont="1" applyFill="1" applyBorder="1" applyAlignment="1" applyProtection="1">
      <alignment horizontal="left" vertical="center" wrapText="1" indent="1"/>
      <protection hidden="1"/>
    </xf>
    <xf numFmtId="0" fontId="0" fillId="0" borderId="28" xfId="0" applyBorder="1" applyAlignment="1">
      <alignment horizontal="left" vertical="center" wrapText="1" indent="1"/>
    </xf>
    <xf numFmtId="0" fontId="0" fillId="0" borderId="7" xfId="0" applyBorder="1" applyAlignment="1">
      <alignment horizontal="left" vertical="center" wrapText="1" indent="1"/>
    </xf>
    <xf numFmtId="49" fontId="2" fillId="2" borderId="1" xfId="0" applyNumberFormat="1" applyFont="1" applyFill="1" applyBorder="1" applyAlignment="1" applyProtection="1">
      <alignment horizontal="left" vertical="center" wrapText="1" indent="1"/>
      <protection hidden="1"/>
    </xf>
    <xf numFmtId="0" fontId="0" fillId="0" borderId="7" xfId="0" applyBorder="1" applyAlignment="1" applyProtection="1">
      <alignment horizontal="left" vertical="center" wrapText="1" indent="1"/>
      <protection hidden="1"/>
    </xf>
    <xf numFmtId="3" fontId="1" fillId="2" borderId="24" xfId="0" applyNumberFormat="1" applyFont="1" applyFill="1" applyBorder="1" applyAlignment="1" applyProtection="1">
      <alignment horizontal="center" vertical="center" wrapText="1"/>
      <protection hidden="1"/>
    </xf>
    <xf numFmtId="3" fontId="3" fillId="2" borderId="23" xfId="0" applyNumberFormat="1" applyFont="1" applyFill="1" applyBorder="1" applyAlignment="1" applyProtection="1">
      <alignment horizontal="center" vertical="center" wrapText="1"/>
      <protection hidden="1"/>
    </xf>
    <xf numFmtId="3" fontId="3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25" xfId="0" applyFont="1" applyFill="1" applyBorder="1" applyAlignment="1" applyProtection="1">
      <alignment horizontal="left" vertical="center" wrapText="1" indent="1"/>
      <protection hidden="1"/>
    </xf>
    <xf numFmtId="0" fontId="0" fillId="0" borderId="26" xfId="0" applyBorder="1" applyAlignment="1">
      <alignment horizontal="left" vertical="center" wrapText="1" indent="1"/>
    </xf>
    <xf numFmtId="3" fontId="1" fillId="2" borderId="23" xfId="0" applyNumberFormat="1" applyFont="1" applyFill="1" applyBorder="1" applyAlignment="1" applyProtection="1">
      <alignment horizontal="center" vertical="center" wrapText="1"/>
      <protection hidden="1"/>
    </xf>
    <xf numFmtId="3" fontId="1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24" xfId="3" applyFont="1" applyFill="1" applyBorder="1" applyAlignment="1" applyProtection="1">
      <alignment horizontal="left" vertical="center" wrapText="1" indent="1"/>
      <protection hidden="1"/>
    </xf>
    <xf numFmtId="0" fontId="1" fillId="2" borderId="2" xfId="3" applyFont="1" applyFill="1" applyBorder="1" applyAlignment="1" applyProtection="1">
      <alignment horizontal="left" vertical="center" wrapText="1" indent="1"/>
      <protection hidden="1"/>
    </xf>
  </cellXfs>
  <cellStyles count="5">
    <cellStyle name="Euro" xfId="1"/>
    <cellStyle name="Hyperlink" xfId="2" builtinId="8"/>
    <cellStyle name="Standard" xfId="0" builtinId="0"/>
    <cellStyle name="Standard 2" xfId="4"/>
    <cellStyle name="Standard_Gas2008Mon" xfId="3"/>
  </cellStyles>
  <dxfs count="6">
    <dxf>
      <fill>
        <patternFill>
          <bgColor indexed="54"/>
        </patternFill>
      </fill>
    </dxf>
    <dxf>
      <fill>
        <patternFill>
          <bgColor indexed="20"/>
        </patternFill>
      </fill>
    </dxf>
    <dxf>
      <fill>
        <patternFill>
          <bgColor indexed="54"/>
        </patternFill>
      </fill>
    </dxf>
    <dxf>
      <fill>
        <patternFill>
          <bgColor indexed="20"/>
        </patternFill>
      </fill>
    </dxf>
    <dxf>
      <fill>
        <patternFill>
          <bgColor indexed="20"/>
        </patternFill>
      </fill>
    </dxf>
    <dxf>
      <font>
        <condense val="0"/>
        <extend val="0"/>
        <color auto="1"/>
      </font>
      <fill>
        <patternFill>
          <bgColor indexed="2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323232"/>
      <rgbColor rgb="00FFFFFF"/>
      <rgbColor rgb="00969696"/>
      <rgbColor rgb="00FCDAA8"/>
      <rgbColor rgb="00000000"/>
      <rgbColor rgb="00C9DBCB"/>
      <rgbColor rgb="00C8C8C8"/>
      <rgbColor rgb="00FFFBA5"/>
      <rgbColor rgb="00646464"/>
      <rgbColor rgb="00F9A933"/>
      <rgbColor rgb="00000000"/>
      <rgbColor rgb="00609066"/>
      <rgbColor rgb="00FF6969"/>
      <rgbColor rgb="00FFFF00"/>
      <rgbColor rgb="00FFFFFF"/>
      <rgbColor rgb="00FFFFFF"/>
      <rgbColor rgb="00E1EBE2"/>
      <rgbColor rgb="00C9DBCB"/>
      <rgbColor rgb="00A5C3A9"/>
      <rgbColor rgb="00609066"/>
      <rgbColor rgb="00406044"/>
      <rgbColor rgb="00DAE5F2"/>
      <rgbColor rgb="0091B2D7"/>
      <rgbColor rgb="002A4E76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000000"/>
      <rgbColor rgb="00FFFDCD"/>
      <rgbColor rgb="00FEEBCE"/>
      <rgbColor rgb="00E1EBE2"/>
      <rgbColor rgb="00000000"/>
      <rgbColor rgb="00E1E1E1"/>
      <rgbColor rgb="00FFCDCD"/>
      <rgbColor rgb="00DAE6F2"/>
      <rgbColor rgb="00000000"/>
      <rgbColor rgb="00FFF869"/>
      <rgbColor rgb="00A5C3A9"/>
      <rgbColor rgb="00BDD1E7"/>
      <rgbColor rgb="0091B2D7"/>
      <rgbColor rgb="004075B0"/>
      <rgbColor rgb="00FF2D2D"/>
      <rgbColor rgb="00FFFFFF"/>
      <rgbColor rgb="00E6DB00"/>
      <rgbColor rgb="00FBC26D"/>
      <rgbColor rgb="00F88334"/>
      <rgbColor rgb="00406044"/>
      <rgbColor rgb="002A4E76"/>
      <rgbColor rgb="00FFA5A5"/>
      <rgbColor rgb="00C80000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923925</xdr:colOff>
      <xdr:row>0</xdr:row>
      <xdr:rowOff>495300</xdr:rowOff>
    </xdr:to>
    <xdr:pic>
      <xdr:nvPicPr>
        <xdr:cNvPr id="1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7524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923925</xdr:colOff>
      <xdr:row>0</xdr:row>
      <xdr:rowOff>495300</xdr:rowOff>
    </xdr:to>
    <xdr:pic>
      <xdr:nvPicPr>
        <xdr:cNvPr id="51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7524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923925</xdr:colOff>
      <xdr:row>0</xdr:row>
      <xdr:rowOff>495300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7524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19050</xdr:rowOff>
    </xdr:from>
    <xdr:to>
      <xdr:col>0</xdr:col>
      <xdr:colOff>933450</xdr:colOff>
      <xdr:row>1</xdr:row>
      <xdr:rowOff>9525</xdr:rowOff>
    </xdr:to>
    <xdr:pic>
      <xdr:nvPicPr>
        <xdr:cNvPr id="41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9050"/>
          <a:ext cx="7715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tenerhebung@e-control.a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autoPageBreaks="0" fitToPage="1"/>
  </sheetPr>
  <dimension ref="A1:C225"/>
  <sheetViews>
    <sheetView showGridLines="0" showZeros="0" tabSelected="1" showOutlineSymbols="0" workbookViewId="0"/>
  </sheetViews>
  <sheetFormatPr baseColWidth="10" defaultColWidth="11.42578125" defaultRowHeight="12.75" zeroHeight="1" x14ac:dyDescent="0.2"/>
  <cols>
    <col min="1" max="1" width="25.7109375" style="1" customWidth="1"/>
    <col min="2" max="2" width="45.7109375" style="1" customWidth="1"/>
    <col min="3" max="3" width="10.7109375" style="1" customWidth="1"/>
    <col min="4" max="16384" width="11.42578125" style="2"/>
  </cols>
  <sheetData>
    <row r="1" spans="1:3" ht="39.950000000000003" customHeight="1" x14ac:dyDescent="0.2"/>
    <row r="2" spans="1:3" x14ac:dyDescent="0.2">
      <c r="A2" s="3" t="s">
        <v>0</v>
      </c>
    </row>
    <row r="3" spans="1:3" x14ac:dyDescent="0.2"/>
    <row r="4" spans="1:3" x14ac:dyDescent="0.2"/>
    <row r="5" spans="1:3" ht="12.75" customHeight="1" x14ac:dyDescent="0.2">
      <c r="A5" s="4" t="s">
        <v>1</v>
      </c>
      <c r="B5" s="5" t="s">
        <v>36</v>
      </c>
      <c r="C5" s="2"/>
    </row>
    <row r="6" spans="1:3" ht="12.75" customHeight="1" x14ac:dyDescent="0.2">
      <c r="A6" s="6" t="s">
        <v>2</v>
      </c>
      <c r="B6" s="7" t="s">
        <v>3</v>
      </c>
      <c r="C6" s="2"/>
    </row>
    <row r="7" spans="1:3" ht="12.75" customHeight="1" x14ac:dyDescent="0.2">
      <c r="A7" s="6" t="s">
        <v>4</v>
      </c>
      <c r="B7" s="8" t="s">
        <v>177</v>
      </c>
      <c r="C7" s="2"/>
    </row>
    <row r="8" spans="1:3" x14ac:dyDescent="0.2">
      <c r="C8" s="2"/>
    </row>
    <row r="9" spans="1:3" x14ac:dyDescent="0.2">
      <c r="C9" s="2"/>
    </row>
    <row r="10" spans="1:3" x14ac:dyDescent="0.2">
      <c r="A10" s="69"/>
      <c r="B10" s="69"/>
      <c r="C10" s="69"/>
    </row>
    <row r="11" spans="1:3" x14ac:dyDescent="0.2">
      <c r="A11" s="3"/>
      <c r="B11" s="9"/>
      <c r="C11" s="2"/>
    </row>
    <row r="12" spans="1:3" s="10" customFormat="1" ht="15.75" x14ac:dyDescent="0.2">
      <c r="A12" s="12" t="s">
        <v>35</v>
      </c>
      <c r="B12" s="19"/>
      <c r="C12" s="2"/>
    </row>
    <row r="13" spans="1:3" ht="15.75" x14ac:dyDescent="0.2">
      <c r="A13" s="13" t="s">
        <v>5</v>
      </c>
      <c r="B13" s="20">
        <v>2016</v>
      </c>
      <c r="C13" s="1" t="s">
        <v>6</v>
      </c>
    </row>
    <row r="14" spans="1:3" ht="15.75" x14ac:dyDescent="0.2">
      <c r="A14" s="14" t="s">
        <v>7</v>
      </c>
      <c r="B14" s="47"/>
      <c r="C14" s="11" t="str">
        <f>IF(B$14="","Pflichtfeld!","")</f>
        <v>Pflichtfeld!</v>
      </c>
    </row>
    <row r="15" spans="1:3" ht="15" x14ac:dyDescent="0.2">
      <c r="A15" s="15" t="s">
        <v>20</v>
      </c>
      <c r="B15" s="35" t="str">
        <f>IFERROR(VLOOKUP(B14,Ein_Gas!A11:B120,2),"")</f>
        <v/>
      </c>
      <c r="C15" s="11" t="s">
        <v>6</v>
      </c>
    </row>
    <row r="16" spans="1:3" x14ac:dyDescent="0.2">
      <c r="A16" s="16" t="s">
        <v>8</v>
      </c>
      <c r="B16" s="60"/>
      <c r="C16" s="11" t="str">
        <f>IF(AND($B$14&lt;&gt;"",B16=""),"Pflichtfeld!","")</f>
        <v/>
      </c>
    </row>
    <row r="17" spans="1:3" x14ac:dyDescent="0.2">
      <c r="A17" s="17" t="s">
        <v>9</v>
      </c>
      <c r="B17" s="61"/>
      <c r="C17" s="11" t="str">
        <f t="shared" ref="C17:C18" si="0">IF(AND($B$14&lt;&gt;"",B17=""),"Pflichtfeld!","")</f>
        <v/>
      </c>
    </row>
    <row r="18" spans="1:3" x14ac:dyDescent="0.2">
      <c r="A18" s="18" t="s">
        <v>10</v>
      </c>
      <c r="B18" s="62"/>
      <c r="C18" s="11" t="str">
        <f t="shared" si="0"/>
        <v/>
      </c>
    </row>
    <row r="19" spans="1:3" x14ac:dyDescent="0.2"/>
    <row r="20" spans="1:3" x14ac:dyDescent="0.2"/>
    <row r="21" spans="1:3" x14ac:dyDescent="0.2">
      <c r="A21" s="70" t="s">
        <v>21</v>
      </c>
      <c r="B21" s="73"/>
    </row>
    <row r="22" spans="1:3" x14ac:dyDescent="0.2">
      <c r="A22" s="71"/>
      <c r="B22" s="74"/>
    </row>
    <row r="23" spans="1:3" x14ac:dyDescent="0.2">
      <c r="A23" s="71"/>
      <c r="B23" s="74"/>
    </row>
    <row r="24" spans="1:3" x14ac:dyDescent="0.2">
      <c r="A24" s="71"/>
      <c r="B24" s="74"/>
    </row>
    <row r="25" spans="1:3" x14ac:dyDescent="0.2">
      <c r="A25" s="72"/>
      <c r="B25" s="75"/>
    </row>
    <row r="26" spans="1:3" x14ac:dyDescent="0.2"/>
    <row r="27" spans="1:3" x14ac:dyDescent="0.2"/>
    <row r="28" spans="1:3" x14ac:dyDescent="0.2"/>
    <row r="29" spans="1:3" x14ac:dyDescent="0.2"/>
    <row r="30" spans="1:3" x14ac:dyDescent="0.2"/>
    <row r="31" spans="1:3" x14ac:dyDescent="0.2"/>
    <row r="32" spans="1:3" x14ac:dyDescent="0.2"/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x14ac:dyDescent="0.2"/>
    <row r="41" x14ac:dyDescent="0.2"/>
    <row r="42" x14ac:dyDescent="0.2"/>
    <row r="43" x14ac:dyDescent="0.2"/>
    <row r="44" x14ac:dyDescent="0.2"/>
    <row r="45" x14ac:dyDescent="0.2"/>
    <row r="46" x14ac:dyDescent="0.2"/>
    <row r="47" x14ac:dyDescent="0.2"/>
    <row r="48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  <row r="62" x14ac:dyDescent="0.2"/>
    <row r="63" x14ac:dyDescent="0.2"/>
    <row r="64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x14ac:dyDescent="0.2"/>
    <row r="78" x14ac:dyDescent="0.2"/>
    <row r="79" x14ac:dyDescent="0.2"/>
    <row r="80" x14ac:dyDescent="0.2"/>
    <row r="81" x14ac:dyDescent="0.2"/>
    <row r="82" x14ac:dyDescent="0.2"/>
    <row r="83" x14ac:dyDescent="0.2"/>
    <row r="84" x14ac:dyDescent="0.2"/>
    <row r="85" x14ac:dyDescent="0.2"/>
    <row r="86" x14ac:dyDescent="0.2"/>
    <row r="87" x14ac:dyDescent="0.2"/>
    <row r="88" x14ac:dyDescent="0.2"/>
    <row r="89" x14ac:dyDescent="0.2"/>
    <row r="90" x14ac:dyDescent="0.2"/>
    <row r="91" x14ac:dyDescent="0.2"/>
    <row r="92" x14ac:dyDescent="0.2"/>
    <row r="93" x14ac:dyDescent="0.2"/>
    <row r="94" x14ac:dyDescent="0.2"/>
    <row r="95" x14ac:dyDescent="0.2"/>
    <row r="96" x14ac:dyDescent="0.2"/>
    <row r="97" x14ac:dyDescent="0.2"/>
    <row r="98" x14ac:dyDescent="0.2"/>
    <row r="99" x14ac:dyDescent="0.2"/>
    <row r="100" x14ac:dyDescent="0.2"/>
    <row r="101" x14ac:dyDescent="0.2"/>
    <row r="102" x14ac:dyDescent="0.2"/>
    <row r="103" x14ac:dyDescent="0.2"/>
    <row r="104" x14ac:dyDescent="0.2"/>
    <row r="105" x14ac:dyDescent="0.2"/>
    <row r="106" x14ac:dyDescent="0.2"/>
    <row r="107" x14ac:dyDescent="0.2"/>
    <row r="108" x14ac:dyDescent="0.2"/>
    <row r="109" x14ac:dyDescent="0.2"/>
    <row r="110" x14ac:dyDescent="0.2"/>
    <row r="111" x14ac:dyDescent="0.2"/>
    <row r="112" x14ac:dyDescent="0.2"/>
    <row r="113" x14ac:dyDescent="0.2"/>
    <row r="114" x14ac:dyDescent="0.2"/>
    <row r="115" x14ac:dyDescent="0.2"/>
    <row r="116" x14ac:dyDescent="0.2"/>
    <row r="117" x14ac:dyDescent="0.2"/>
    <row r="118" x14ac:dyDescent="0.2"/>
    <row r="119" x14ac:dyDescent="0.2"/>
    <row r="120" x14ac:dyDescent="0.2"/>
    <row r="121" x14ac:dyDescent="0.2"/>
    <row r="122" x14ac:dyDescent="0.2"/>
    <row r="123" x14ac:dyDescent="0.2"/>
    <row r="124" x14ac:dyDescent="0.2"/>
    <row r="125" x14ac:dyDescent="0.2"/>
    <row r="126" x14ac:dyDescent="0.2"/>
    <row r="127" x14ac:dyDescent="0.2"/>
    <row r="128" x14ac:dyDescent="0.2"/>
    <row r="129" x14ac:dyDescent="0.2"/>
    <row r="130" x14ac:dyDescent="0.2"/>
    <row r="131" x14ac:dyDescent="0.2"/>
    <row r="132" x14ac:dyDescent="0.2"/>
    <row r="133" x14ac:dyDescent="0.2"/>
    <row r="134" x14ac:dyDescent="0.2"/>
    <row r="135" x14ac:dyDescent="0.2"/>
    <row r="136" x14ac:dyDescent="0.2"/>
    <row r="137" x14ac:dyDescent="0.2"/>
    <row r="138" x14ac:dyDescent="0.2"/>
    <row r="139" x14ac:dyDescent="0.2"/>
    <row r="140" x14ac:dyDescent="0.2"/>
    <row r="141" x14ac:dyDescent="0.2"/>
    <row r="142" x14ac:dyDescent="0.2"/>
    <row r="143" x14ac:dyDescent="0.2"/>
    <row r="144" x14ac:dyDescent="0.2"/>
    <row r="145" x14ac:dyDescent="0.2"/>
    <row r="146" x14ac:dyDescent="0.2"/>
    <row r="147" x14ac:dyDescent="0.2"/>
    <row r="148" x14ac:dyDescent="0.2"/>
    <row r="149" x14ac:dyDescent="0.2"/>
    <row r="150" x14ac:dyDescent="0.2"/>
    <row r="151" x14ac:dyDescent="0.2"/>
    <row r="152" x14ac:dyDescent="0.2"/>
    <row r="153" x14ac:dyDescent="0.2"/>
    <row r="154" x14ac:dyDescent="0.2"/>
    <row r="155" x14ac:dyDescent="0.2"/>
    <row r="156" x14ac:dyDescent="0.2"/>
    <row r="157" x14ac:dyDescent="0.2"/>
    <row r="158" x14ac:dyDescent="0.2"/>
    <row r="159" x14ac:dyDescent="0.2"/>
    <row r="160" x14ac:dyDescent="0.2"/>
    <row r="161" x14ac:dyDescent="0.2"/>
    <row r="162" x14ac:dyDescent="0.2"/>
    <row r="163" x14ac:dyDescent="0.2"/>
    <row r="164" x14ac:dyDescent="0.2"/>
    <row r="165" x14ac:dyDescent="0.2"/>
    <row r="166" x14ac:dyDescent="0.2"/>
    <row r="167" x14ac:dyDescent="0.2"/>
    <row r="168" x14ac:dyDescent="0.2"/>
    <row r="169" x14ac:dyDescent="0.2"/>
    <row r="170" x14ac:dyDescent="0.2"/>
    <row r="171" x14ac:dyDescent="0.2"/>
    <row r="172" x14ac:dyDescent="0.2"/>
    <row r="173" x14ac:dyDescent="0.2"/>
    <row r="174" x14ac:dyDescent="0.2"/>
    <row r="175" x14ac:dyDescent="0.2"/>
    <row r="176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hidden="1" x14ac:dyDescent="0.2"/>
    <row r="222" x14ac:dyDescent="0.2"/>
    <row r="223" x14ac:dyDescent="0.2"/>
    <row r="224" x14ac:dyDescent="0.2"/>
    <row r="225" hidden="1" x14ac:dyDescent="0.2"/>
  </sheetData>
  <sheetProtection password="CF0F" sheet="1" objects="1" scenarios="1" formatCells="0" formatColumns="0" formatRows="0"/>
  <mergeCells count="3">
    <mergeCell ref="A10:C10"/>
    <mergeCell ref="A21:A25"/>
    <mergeCell ref="B21:B25"/>
  </mergeCells>
  <phoneticPr fontId="0" type="noConversion"/>
  <conditionalFormatting sqref="B16:B18">
    <cfRule type="expression" dxfId="5" priority="1" stopIfTrue="1">
      <formula>AND($B$14&lt;&gt;"",B16="")</formula>
    </cfRule>
  </conditionalFormatting>
  <conditionalFormatting sqref="B14">
    <cfRule type="expression" dxfId="4" priority="2" stopIfTrue="1">
      <formula>$B$14=""</formula>
    </cfRule>
  </conditionalFormatting>
  <hyperlinks>
    <hyperlink ref="B6" r:id="rId1"/>
  </hyperlinks>
  <printOptions horizontalCentered="1"/>
  <pageMargins left="0.39370078740157483" right="0.39370078740157483" top="0.59055118110236227" bottom="0.59055118110236227" header="0.51181102362204722" footer="0.51181102362204722"/>
  <pageSetup paperSize="9" scale="73" orientation="portrait" r:id="rId2"/>
  <headerFooter alignWithMargins="0"/>
  <drawing r:id="rId3"/>
  <extLst>
    <ext xmlns:x14="http://schemas.microsoft.com/office/spreadsheetml/2009/9/main" uri="{CCE6A557-97BC-4b89-ADB6-D9C93CAAB3DF}">
      <x14:dataValidations xmlns:xm="http://schemas.microsoft.com/office/excel/2006/main" xWindow="367" yWindow="525" count="1">
        <x14:dataValidation type="list" allowBlank="1" showInputMessage="1" showErrorMessage="1" errorTitle="kein Listeneintrag" error="Kein Listeneintrag!" promptTitle="Einspeiser Erdgas" prompt="Auswahlliste!_x000a_Änderungen der Liste im Blatt &quot;Ein_Gas&quot; möglich!">
          <x14:formula1>
            <xm:f>Ein_Gas!$A$10:$A$120</xm:f>
          </x14:formula1>
          <xm:sqref>B14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pageSetUpPr fitToPage="1"/>
  </sheetPr>
  <dimension ref="A1:O79"/>
  <sheetViews>
    <sheetView showGridLines="0" workbookViewId="0"/>
  </sheetViews>
  <sheetFormatPr baseColWidth="10" defaultColWidth="10.7109375" defaultRowHeight="12.75" x14ac:dyDescent="0.2"/>
  <cols>
    <col min="1" max="1" width="34.7109375" style="37" customWidth="1"/>
    <col min="2" max="2" width="25.7109375" style="37" customWidth="1"/>
    <col min="3" max="14" width="10.7109375" style="39" customWidth="1"/>
    <col min="15" max="16384" width="10.7109375" style="37"/>
  </cols>
  <sheetData>
    <row r="1" spans="1:15" s="10" customFormat="1" ht="39.950000000000003" customHeight="1" x14ac:dyDescent="0.2">
      <c r="A1" s="1"/>
      <c r="B1" s="21"/>
      <c r="C1" s="21"/>
      <c r="D1" s="21"/>
      <c r="E1" s="21"/>
      <c r="F1" s="21"/>
      <c r="G1" s="2"/>
      <c r="H1" s="2"/>
      <c r="I1" s="2"/>
      <c r="J1" s="2"/>
      <c r="K1" s="2"/>
    </row>
    <row r="2" spans="1:15" s="10" customFormat="1" x14ac:dyDescent="0.2">
      <c r="A2" s="3" t="s">
        <v>0</v>
      </c>
      <c r="B2" s="1"/>
      <c r="H2" s="2"/>
      <c r="I2" s="2"/>
      <c r="J2" s="2"/>
      <c r="K2" s="2"/>
    </row>
    <row r="3" spans="1:15" s="10" customFormat="1" x14ac:dyDescent="0.2">
      <c r="B3" s="1"/>
      <c r="H3" s="2"/>
      <c r="I3" s="2"/>
      <c r="J3" s="2"/>
      <c r="K3" s="2"/>
    </row>
    <row r="4" spans="1:15" s="10" customFormat="1" ht="15.75" customHeight="1" x14ac:dyDescent="0.2">
      <c r="A4" s="22" t="str">
        <f>U!A12&amp;" "&amp;U!B13</f>
        <v>Monatserhebung Erdgas - Einspeiser 2016</v>
      </c>
      <c r="B4" s="23"/>
      <c r="H4" s="2"/>
      <c r="I4" s="2"/>
      <c r="J4" s="2"/>
      <c r="K4" s="2"/>
    </row>
    <row r="5" spans="1:15" s="10" customFormat="1" ht="15.75" x14ac:dyDescent="0.2">
      <c r="A5" s="24" t="str">
        <f>IF(U!B14="","",U!B14)</f>
        <v/>
      </c>
      <c r="B5" s="25"/>
      <c r="H5" s="2"/>
      <c r="I5" s="2"/>
      <c r="J5" s="2"/>
      <c r="K5" s="2"/>
    </row>
    <row r="6" spans="1:15" s="10" customFormat="1" ht="15.75" x14ac:dyDescent="0.2">
      <c r="A6" s="26" t="s">
        <v>17</v>
      </c>
      <c r="B6" s="27"/>
      <c r="H6" s="2"/>
      <c r="I6" s="2"/>
      <c r="J6" s="2"/>
      <c r="K6" s="2"/>
    </row>
    <row r="7" spans="1:15" s="10" customFormat="1" x14ac:dyDescent="0.2">
      <c r="A7" s="36"/>
      <c r="B7" s="3"/>
      <c r="H7" s="2"/>
      <c r="I7" s="2"/>
      <c r="J7" s="2"/>
      <c r="K7" s="2"/>
    </row>
    <row r="8" spans="1:15" s="64" customFormat="1" ht="25.5" customHeight="1" x14ac:dyDescent="0.2">
      <c r="A8" s="78" t="s">
        <v>201</v>
      </c>
      <c r="B8" s="79"/>
      <c r="C8" s="80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</row>
    <row r="9" spans="1:15" x14ac:dyDescent="0.2"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</row>
    <row r="10" spans="1:15" ht="25.5" customHeight="1" x14ac:dyDescent="0.2">
      <c r="A10" s="81" t="s">
        <v>32</v>
      </c>
      <c r="B10" s="82"/>
      <c r="C10" s="38" t="s">
        <v>11</v>
      </c>
      <c r="D10" s="40">
        <f>DATE(U!$B$13,1,1)</f>
        <v>42370</v>
      </c>
      <c r="E10" s="41">
        <f>DATE(U!$B$13,2,1)</f>
        <v>42401</v>
      </c>
      <c r="F10" s="41">
        <f>DATE(U!$B$13,3,1)</f>
        <v>42430</v>
      </c>
      <c r="G10" s="41">
        <f>DATE(U!$B$13,4,1)</f>
        <v>42461</v>
      </c>
      <c r="H10" s="41">
        <f>DATE(U!$B$13,5,1)</f>
        <v>42491</v>
      </c>
      <c r="I10" s="41">
        <f>DATE(U!$B$13,6,1)</f>
        <v>42522</v>
      </c>
      <c r="J10" s="41">
        <f>DATE(U!$B$13,7,1)</f>
        <v>42552</v>
      </c>
      <c r="K10" s="41">
        <f>DATE(U!$B$13,8,1)</f>
        <v>42583</v>
      </c>
      <c r="L10" s="41">
        <f>DATE(U!$B$13,9,1)</f>
        <v>42614</v>
      </c>
      <c r="M10" s="41">
        <f>DATE(U!$B$13,10,1)</f>
        <v>42644</v>
      </c>
      <c r="N10" s="41">
        <f>DATE(U!$B$13,11,1)</f>
        <v>42675</v>
      </c>
      <c r="O10" s="42">
        <f>DATE(U!$B$13,12,1)</f>
        <v>42705</v>
      </c>
    </row>
    <row r="11" spans="1:15" ht="12.75" customHeight="1" x14ac:dyDescent="0.2">
      <c r="A11" s="83" t="s">
        <v>33</v>
      </c>
      <c r="B11" s="86" t="s">
        <v>243</v>
      </c>
      <c r="C11" s="43" t="s">
        <v>16</v>
      </c>
      <c r="D11" s="44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6"/>
    </row>
    <row r="12" spans="1:15" ht="12.75" customHeight="1" x14ac:dyDescent="0.2">
      <c r="A12" s="84"/>
      <c r="B12" s="87"/>
      <c r="C12" s="48" t="s">
        <v>29</v>
      </c>
      <c r="D12" s="56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8"/>
    </row>
    <row r="13" spans="1:15" x14ac:dyDescent="0.2">
      <c r="A13" s="84"/>
      <c r="B13" s="76"/>
      <c r="C13" s="43" t="s">
        <v>16</v>
      </c>
      <c r="D13" s="6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6"/>
    </row>
    <row r="14" spans="1:15" x14ac:dyDescent="0.2">
      <c r="A14" s="84"/>
      <c r="B14" s="77"/>
      <c r="C14" s="48" t="s">
        <v>29</v>
      </c>
      <c r="D14" s="56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8"/>
    </row>
    <row r="15" spans="1:15" x14ac:dyDescent="0.2">
      <c r="A15" s="84"/>
      <c r="B15" s="76"/>
      <c r="C15" s="43" t="s">
        <v>16</v>
      </c>
      <c r="D15" s="44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6"/>
    </row>
    <row r="16" spans="1:15" x14ac:dyDescent="0.2">
      <c r="A16" s="84"/>
      <c r="B16" s="77"/>
      <c r="C16" s="48" t="s">
        <v>29</v>
      </c>
      <c r="D16" s="56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8"/>
    </row>
    <row r="17" spans="1:15" x14ac:dyDescent="0.2">
      <c r="A17" s="84"/>
      <c r="B17" s="76"/>
      <c r="C17" s="43" t="s">
        <v>16</v>
      </c>
      <c r="D17" s="44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6"/>
    </row>
    <row r="18" spans="1:15" x14ac:dyDescent="0.2">
      <c r="A18" s="84"/>
      <c r="B18" s="77"/>
      <c r="C18" s="48" t="s">
        <v>29</v>
      </c>
      <c r="D18" s="56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8"/>
    </row>
    <row r="19" spans="1:15" x14ac:dyDescent="0.2">
      <c r="A19" s="84"/>
      <c r="B19" s="76"/>
      <c r="C19" s="43" t="s">
        <v>16</v>
      </c>
      <c r="D19" s="44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6"/>
    </row>
    <row r="20" spans="1:15" x14ac:dyDescent="0.2">
      <c r="A20" s="84"/>
      <c r="B20" s="77"/>
      <c r="C20" s="48" t="s">
        <v>29</v>
      </c>
      <c r="D20" s="56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8"/>
    </row>
    <row r="21" spans="1:15" x14ac:dyDescent="0.2">
      <c r="A21" s="84"/>
      <c r="B21" s="76"/>
      <c r="C21" s="43" t="s">
        <v>16</v>
      </c>
      <c r="D21" s="44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6"/>
    </row>
    <row r="22" spans="1:15" x14ac:dyDescent="0.2">
      <c r="A22" s="84"/>
      <c r="B22" s="77"/>
      <c r="C22" s="48" t="s">
        <v>29</v>
      </c>
      <c r="D22" s="56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8"/>
    </row>
    <row r="23" spans="1:15" x14ac:dyDescent="0.2">
      <c r="A23" s="84"/>
      <c r="B23" s="76"/>
      <c r="C23" s="43" t="s">
        <v>16</v>
      </c>
      <c r="D23" s="44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6"/>
    </row>
    <row r="24" spans="1:15" x14ac:dyDescent="0.2">
      <c r="A24" s="84"/>
      <c r="B24" s="77"/>
      <c r="C24" s="48" t="s">
        <v>29</v>
      </c>
      <c r="D24" s="56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8"/>
    </row>
    <row r="25" spans="1:15" x14ac:dyDescent="0.2">
      <c r="A25" s="84"/>
      <c r="B25" s="76"/>
      <c r="C25" s="43" t="s">
        <v>16</v>
      </c>
      <c r="D25" s="44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6"/>
    </row>
    <row r="26" spans="1:15" x14ac:dyDescent="0.2">
      <c r="A26" s="84"/>
      <c r="B26" s="77"/>
      <c r="C26" s="48" t="s">
        <v>29</v>
      </c>
      <c r="D26" s="56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8"/>
    </row>
    <row r="27" spans="1:15" x14ac:dyDescent="0.2">
      <c r="A27" s="84"/>
      <c r="B27" s="76"/>
      <c r="C27" s="43" t="s">
        <v>16</v>
      </c>
      <c r="D27" s="44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6"/>
    </row>
    <row r="28" spans="1:15" x14ac:dyDescent="0.2">
      <c r="A28" s="84"/>
      <c r="B28" s="77"/>
      <c r="C28" s="48" t="s">
        <v>29</v>
      </c>
      <c r="D28" s="56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8"/>
    </row>
    <row r="29" spans="1:15" x14ac:dyDescent="0.2">
      <c r="A29" s="84"/>
      <c r="B29" s="76"/>
      <c r="C29" s="43" t="s">
        <v>16</v>
      </c>
      <c r="D29" s="44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6"/>
    </row>
    <row r="30" spans="1:15" x14ac:dyDescent="0.2">
      <c r="A30" s="84"/>
      <c r="B30" s="77"/>
      <c r="C30" s="48" t="s">
        <v>29</v>
      </c>
      <c r="D30" s="56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8"/>
    </row>
    <row r="31" spans="1:15" x14ac:dyDescent="0.2">
      <c r="A31" s="84"/>
      <c r="B31" s="76"/>
      <c r="C31" s="43" t="s">
        <v>16</v>
      </c>
      <c r="D31" s="44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6"/>
    </row>
    <row r="32" spans="1:15" x14ac:dyDescent="0.2">
      <c r="A32" s="84"/>
      <c r="B32" s="77"/>
      <c r="C32" s="48" t="s">
        <v>29</v>
      </c>
      <c r="D32" s="56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8"/>
    </row>
    <row r="33" spans="1:15" x14ac:dyDescent="0.2">
      <c r="A33" s="84"/>
      <c r="B33" s="76"/>
      <c r="C33" s="43" t="s">
        <v>16</v>
      </c>
      <c r="D33" s="44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6"/>
    </row>
    <row r="34" spans="1:15" x14ac:dyDescent="0.2">
      <c r="A34" s="84"/>
      <c r="B34" s="77"/>
      <c r="C34" s="48" t="s">
        <v>29</v>
      </c>
      <c r="D34" s="56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8"/>
    </row>
    <row r="35" spans="1:15" x14ac:dyDescent="0.2">
      <c r="A35" s="84"/>
      <c r="B35" s="76"/>
      <c r="C35" s="43" t="s">
        <v>16</v>
      </c>
      <c r="D35" s="44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6"/>
    </row>
    <row r="36" spans="1:15" x14ac:dyDescent="0.2">
      <c r="A36" s="84"/>
      <c r="B36" s="77"/>
      <c r="C36" s="48" t="s">
        <v>29</v>
      </c>
      <c r="D36" s="56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8"/>
    </row>
    <row r="37" spans="1:15" x14ac:dyDescent="0.2">
      <c r="A37" s="84"/>
      <c r="B37" s="76"/>
      <c r="C37" s="43" t="s">
        <v>16</v>
      </c>
      <c r="D37" s="44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6"/>
    </row>
    <row r="38" spans="1:15" x14ac:dyDescent="0.2">
      <c r="A38" s="84"/>
      <c r="B38" s="77"/>
      <c r="C38" s="48" t="s">
        <v>29</v>
      </c>
      <c r="D38" s="56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8"/>
    </row>
    <row r="39" spans="1:15" x14ac:dyDescent="0.2">
      <c r="A39" s="84"/>
      <c r="B39" s="76"/>
      <c r="C39" s="43" t="s">
        <v>16</v>
      </c>
      <c r="D39" s="44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6"/>
    </row>
    <row r="40" spans="1:15" x14ac:dyDescent="0.2">
      <c r="A40" s="84"/>
      <c r="B40" s="77"/>
      <c r="C40" s="48" t="s">
        <v>29</v>
      </c>
      <c r="D40" s="56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8"/>
    </row>
    <row r="41" spans="1:15" x14ac:dyDescent="0.2">
      <c r="A41" s="84"/>
      <c r="B41" s="76"/>
      <c r="C41" s="43" t="s">
        <v>16</v>
      </c>
      <c r="D41" s="44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6"/>
    </row>
    <row r="42" spans="1:15" x14ac:dyDescent="0.2">
      <c r="A42" s="85"/>
      <c r="B42" s="77"/>
      <c r="C42" s="48" t="s">
        <v>29</v>
      </c>
      <c r="D42" s="56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8"/>
    </row>
    <row r="43" spans="1:15" x14ac:dyDescent="0.2">
      <c r="C43" s="37"/>
      <c r="D43" s="37"/>
      <c r="E43" s="37"/>
      <c r="F43" s="37"/>
      <c r="G43" s="37"/>
      <c r="I43" s="37"/>
      <c r="J43" s="37"/>
      <c r="K43" s="37"/>
      <c r="L43" s="37"/>
      <c r="M43" s="37"/>
    </row>
    <row r="44" spans="1:15" x14ac:dyDescent="0.2">
      <c r="A44" s="52" t="s">
        <v>54</v>
      </c>
      <c r="C44" s="37"/>
    </row>
    <row r="45" spans="1:15" x14ac:dyDescent="0.2">
      <c r="A45" s="52" t="s">
        <v>244</v>
      </c>
      <c r="B45" s="39"/>
    </row>
    <row r="47" spans="1:15" x14ac:dyDescent="0.2">
      <c r="D47" s="37"/>
    </row>
    <row r="48" spans="1:15" x14ac:dyDescent="0.2">
      <c r="A48" s="51" t="str">
        <f>A11</f>
        <v>Übergabe- bzw. Grenzkopplungspunkt</v>
      </c>
      <c r="B48" s="49" t="s">
        <v>39</v>
      </c>
      <c r="C48" s="37" t="s">
        <v>18</v>
      </c>
    </row>
    <row r="49" spans="2:3" x14ac:dyDescent="0.2">
      <c r="B49" s="50" t="s">
        <v>40</v>
      </c>
      <c r="C49" s="37"/>
    </row>
    <row r="50" spans="2:3" x14ac:dyDescent="0.2">
      <c r="B50" s="50" t="s">
        <v>41</v>
      </c>
      <c r="C50" s="37"/>
    </row>
    <row r="51" spans="2:3" x14ac:dyDescent="0.2">
      <c r="B51" s="50" t="s">
        <v>42</v>
      </c>
      <c r="C51" s="37"/>
    </row>
    <row r="52" spans="2:3" x14ac:dyDescent="0.2">
      <c r="B52" s="50" t="s">
        <v>43</v>
      </c>
      <c r="C52" s="37"/>
    </row>
    <row r="53" spans="2:3" x14ac:dyDescent="0.2">
      <c r="B53" s="50" t="s">
        <v>44</v>
      </c>
      <c r="C53" s="37"/>
    </row>
    <row r="54" spans="2:3" x14ac:dyDescent="0.2">
      <c r="B54" s="50" t="s">
        <v>45</v>
      </c>
      <c r="C54" s="37"/>
    </row>
    <row r="55" spans="2:3" x14ac:dyDescent="0.2">
      <c r="B55" s="50" t="s">
        <v>46</v>
      </c>
      <c r="C55" s="37"/>
    </row>
    <row r="56" spans="2:3" x14ac:dyDescent="0.2">
      <c r="B56" s="50" t="s">
        <v>156</v>
      </c>
      <c r="C56" s="37"/>
    </row>
    <row r="57" spans="2:3" x14ac:dyDescent="0.2">
      <c r="B57" s="50" t="s">
        <v>157</v>
      </c>
      <c r="C57" s="37"/>
    </row>
    <row r="58" spans="2:3" x14ac:dyDescent="0.2">
      <c r="B58" s="50" t="s">
        <v>47</v>
      </c>
      <c r="C58" s="37"/>
    </row>
    <row r="59" spans="2:3" x14ac:dyDescent="0.2">
      <c r="B59" s="50" t="s">
        <v>245</v>
      </c>
      <c r="C59" s="37"/>
    </row>
    <row r="60" spans="2:3" x14ac:dyDescent="0.2">
      <c r="B60" s="50" t="s">
        <v>48</v>
      </c>
      <c r="C60" s="37"/>
    </row>
    <row r="61" spans="2:3" x14ac:dyDescent="0.2">
      <c r="B61" s="50" t="s">
        <v>49</v>
      </c>
      <c r="C61" s="37"/>
    </row>
    <row r="62" spans="2:3" x14ac:dyDescent="0.2">
      <c r="B62" s="50" t="s">
        <v>56</v>
      </c>
      <c r="C62" s="37"/>
    </row>
    <row r="63" spans="2:3" x14ac:dyDescent="0.2">
      <c r="B63" s="50" t="s">
        <v>50</v>
      </c>
      <c r="C63" s="37"/>
    </row>
    <row r="64" spans="2:3" x14ac:dyDescent="0.2">
      <c r="B64" s="50" t="s">
        <v>51</v>
      </c>
      <c r="C64" s="37"/>
    </row>
    <row r="65" spans="2:3" x14ac:dyDescent="0.2">
      <c r="B65" s="50" t="s">
        <v>52</v>
      </c>
      <c r="C65" s="37"/>
    </row>
    <row r="66" spans="2:3" x14ac:dyDescent="0.2">
      <c r="B66" s="50" t="s">
        <v>53</v>
      </c>
      <c r="C66" s="37" t="s">
        <v>19</v>
      </c>
    </row>
    <row r="67" spans="2:3" x14ac:dyDescent="0.2">
      <c r="B67" s="50"/>
    </row>
    <row r="68" spans="2:3" x14ac:dyDescent="0.2">
      <c r="B68" s="50"/>
    </row>
    <row r="69" spans="2:3" x14ac:dyDescent="0.2">
      <c r="B69" s="50"/>
    </row>
    <row r="70" spans="2:3" x14ac:dyDescent="0.2">
      <c r="B70" s="50"/>
    </row>
    <row r="71" spans="2:3" x14ac:dyDescent="0.2">
      <c r="B71" s="50"/>
    </row>
    <row r="72" spans="2:3" x14ac:dyDescent="0.2">
      <c r="B72" s="50"/>
    </row>
    <row r="73" spans="2:3" x14ac:dyDescent="0.2">
      <c r="B73" s="50"/>
    </row>
    <row r="74" spans="2:3" x14ac:dyDescent="0.2">
      <c r="B74" s="50"/>
    </row>
    <row r="75" spans="2:3" x14ac:dyDescent="0.2">
      <c r="B75" s="50"/>
    </row>
    <row r="76" spans="2:3" x14ac:dyDescent="0.2">
      <c r="B76" s="50"/>
    </row>
    <row r="77" spans="2:3" x14ac:dyDescent="0.2">
      <c r="B77" s="50"/>
    </row>
    <row r="78" spans="2:3" x14ac:dyDescent="0.2">
      <c r="B78" s="50"/>
    </row>
    <row r="79" spans="2:3" x14ac:dyDescent="0.2">
      <c r="B79" s="50"/>
    </row>
  </sheetData>
  <sheetProtection password="CF0F" sheet="1" objects="1" scenarios="1" formatCells="0" formatColumns="0" formatRows="0"/>
  <mergeCells count="19">
    <mergeCell ref="B39:B40"/>
    <mergeCell ref="B15:B16"/>
    <mergeCell ref="B17:B18"/>
    <mergeCell ref="B19:B20"/>
    <mergeCell ref="B21:B22"/>
    <mergeCell ref="B23:B24"/>
    <mergeCell ref="B41:B42"/>
    <mergeCell ref="A8:C8"/>
    <mergeCell ref="A10:B10"/>
    <mergeCell ref="A11:A42"/>
    <mergeCell ref="B11:B12"/>
    <mergeCell ref="B25:B26"/>
    <mergeCell ref="B27:B28"/>
    <mergeCell ref="B29:B30"/>
    <mergeCell ref="B31:B32"/>
    <mergeCell ref="B13:B14"/>
    <mergeCell ref="B33:B34"/>
    <mergeCell ref="B35:B36"/>
    <mergeCell ref="B37:B38"/>
  </mergeCells>
  <phoneticPr fontId="0" type="noConversion"/>
  <conditionalFormatting sqref="B13 B15 B17 B19 B21 B23 B25 B27 B29 B31 B33 B35 B37 B39 B41">
    <cfRule type="expression" dxfId="3" priority="33" stopIfTrue="1">
      <formula>AND(SUM(D13:O14)&lt;&gt;0,B13="")</formula>
    </cfRule>
  </conditionalFormatting>
  <conditionalFormatting sqref="D8:O8">
    <cfRule type="expression" dxfId="2" priority="4" stopIfTrue="1">
      <formula>AND(COUNTA(D$11:D$42)=0,D$8="")</formula>
    </cfRule>
  </conditionalFormatting>
  <dataValidations count="2">
    <dataValidation type="list" allowBlank="1" showInputMessage="1" showErrorMessage="1" promptTitle="Übergabe- bzw. Grenzkoppl.punkt" prompt="Auswahlliste!_x000a_Änderungen der Liste siehe weiter unten" sqref="B13:B42">
      <formula1>$B$47:$B$79</formula1>
    </dataValidation>
    <dataValidation type="list" allowBlank="1" showInputMessage="1" showErrorMessage="1" sqref="D8:O8">
      <formula1>"Leermeldung,  "</formula1>
    </dataValidation>
  </dataValidations>
  <pageMargins left="0.78740157499999996" right="0.78740157499999996" top="0.984251969" bottom="0.984251969" header="0.4921259845" footer="0.4921259845"/>
  <pageSetup paperSize="9" scale="54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O51"/>
  <sheetViews>
    <sheetView showGridLines="0" workbookViewId="0"/>
  </sheetViews>
  <sheetFormatPr baseColWidth="10" defaultColWidth="10.7109375" defaultRowHeight="12.75" x14ac:dyDescent="0.2"/>
  <cols>
    <col min="1" max="1" width="34.7109375" style="37" customWidth="1"/>
    <col min="2" max="2" width="25.7109375" style="37" customWidth="1"/>
    <col min="3" max="14" width="10.7109375" style="39" customWidth="1"/>
    <col min="15" max="16384" width="10.7109375" style="37"/>
  </cols>
  <sheetData>
    <row r="1" spans="1:15" s="10" customFormat="1" ht="39.950000000000003" customHeight="1" x14ac:dyDescent="0.2">
      <c r="A1" s="1"/>
      <c r="B1" s="21"/>
      <c r="C1" s="21"/>
      <c r="D1" s="21"/>
      <c r="E1" s="21"/>
      <c r="F1" s="21"/>
      <c r="G1" s="2"/>
      <c r="H1" s="2"/>
      <c r="I1" s="2"/>
      <c r="J1" s="2"/>
      <c r="K1" s="2"/>
    </row>
    <row r="2" spans="1:15" s="10" customFormat="1" x14ac:dyDescent="0.2">
      <c r="A2" s="3" t="s">
        <v>0</v>
      </c>
      <c r="B2" s="1"/>
      <c r="H2" s="2"/>
      <c r="I2" s="2"/>
      <c r="J2" s="2"/>
      <c r="K2" s="2"/>
    </row>
    <row r="3" spans="1:15" s="10" customFormat="1" x14ac:dyDescent="0.2">
      <c r="B3" s="1"/>
      <c r="H3" s="2"/>
      <c r="I3" s="2"/>
      <c r="J3" s="2"/>
      <c r="K3" s="2"/>
    </row>
    <row r="4" spans="1:15" s="10" customFormat="1" ht="15.75" customHeight="1" x14ac:dyDescent="0.2">
      <c r="A4" s="22" t="str">
        <f>U!A12&amp;" "&amp;U!B13</f>
        <v>Monatserhebung Erdgas - Einspeiser 2016</v>
      </c>
      <c r="B4" s="23"/>
      <c r="H4" s="2"/>
      <c r="I4" s="2"/>
      <c r="J4" s="2"/>
      <c r="K4" s="2"/>
    </row>
    <row r="5" spans="1:15" s="10" customFormat="1" ht="15.75" x14ac:dyDescent="0.2">
      <c r="A5" s="24" t="str">
        <f>IF(U!B14="","",U!B14)</f>
        <v/>
      </c>
      <c r="B5" s="25"/>
      <c r="H5" s="2"/>
      <c r="I5" s="2"/>
      <c r="J5" s="2"/>
      <c r="K5" s="2"/>
    </row>
    <row r="6" spans="1:15" s="10" customFormat="1" ht="15.75" x14ac:dyDescent="0.2">
      <c r="A6" s="26" t="s">
        <v>30</v>
      </c>
      <c r="B6" s="27"/>
      <c r="H6" s="2"/>
      <c r="I6" s="2"/>
      <c r="J6" s="2"/>
      <c r="K6" s="2"/>
    </row>
    <row r="7" spans="1:15" s="10" customFormat="1" x14ac:dyDescent="0.2">
      <c r="A7" s="36"/>
      <c r="B7" s="3"/>
      <c r="H7" s="2"/>
      <c r="I7" s="2"/>
      <c r="J7" s="2"/>
      <c r="K7" s="2"/>
    </row>
    <row r="8" spans="1:15" s="64" customFormat="1" ht="25.5" customHeight="1" x14ac:dyDescent="0.2">
      <c r="A8" s="78" t="s">
        <v>202</v>
      </c>
      <c r="B8" s="79"/>
      <c r="C8" s="80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</row>
    <row r="9" spans="1:15" x14ac:dyDescent="0.2"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</row>
    <row r="10" spans="1:15" ht="25.5" customHeight="1" x14ac:dyDescent="0.2">
      <c r="A10" s="81" t="s">
        <v>31</v>
      </c>
      <c r="B10" s="82"/>
      <c r="C10" s="38" t="s">
        <v>11</v>
      </c>
      <c r="D10" s="40">
        <f>DATE(U!$B$13,1,1)</f>
        <v>42370</v>
      </c>
      <c r="E10" s="41">
        <f>DATE(U!$B$13,2,1)</f>
        <v>42401</v>
      </c>
      <c r="F10" s="41">
        <f>DATE(U!$B$13,3,1)</f>
        <v>42430</v>
      </c>
      <c r="G10" s="41">
        <f>DATE(U!$B$13,4,1)</f>
        <v>42461</v>
      </c>
      <c r="H10" s="41">
        <f>DATE(U!$B$13,5,1)</f>
        <v>42491</v>
      </c>
      <c r="I10" s="41">
        <f>DATE(U!$B$13,6,1)</f>
        <v>42522</v>
      </c>
      <c r="J10" s="41">
        <f>DATE(U!$B$13,7,1)</f>
        <v>42552</v>
      </c>
      <c r="K10" s="41">
        <f>DATE(U!$B$13,8,1)</f>
        <v>42583</v>
      </c>
      <c r="L10" s="41">
        <f>DATE(U!$B$13,9,1)</f>
        <v>42614</v>
      </c>
      <c r="M10" s="41">
        <f>DATE(U!$B$13,10,1)</f>
        <v>42644</v>
      </c>
      <c r="N10" s="41">
        <f>DATE(U!$B$13,11,1)</f>
        <v>42675</v>
      </c>
      <c r="O10" s="42">
        <f>DATE(U!$B$13,12,1)</f>
        <v>42705</v>
      </c>
    </row>
    <row r="11" spans="1:15" x14ac:dyDescent="0.2">
      <c r="A11" s="83" t="s">
        <v>34</v>
      </c>
      <c r="B11" s="76" t="s">
        <v>149</v>
      </c>
      <c r="C11" s="43" t="s">
        <v>16</v>
      </c>
      <c r="D11" s="44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6"/>
    </row>
    <row r="12" spans="1:15" x14ac:dyDescent="0.2">
      <c r="A12" s="88"/>
      <c r="B12" s="77"/>
      <c r="C12" s="48" t="s">
        <v>29</v>
      </c>
      <c r="D12" s="56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8"/>
    </row>
    <row r="13" spans="1:15" x14ac:dyDescent="0.2">
      <c r="A13" s="88"/>
      <c r="B13" s="76" t="s">
        <v>150</v>
      </c>
      <c r="C13" s="43" t="s">
        <v>16</v>
      </c>
      <c r="D13" s="44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6"/>
    </row>
    <row r="14" spans="1:15" x14ac:dyDescent="0.2">
      <c r="A14" s="88"/>
      <c r="B14" s="77"/>
      <c r="C14" s="48" t="s">
        <v>29</v>
      </c>
      <c r="D14" s="56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8"/>
    </row>
    <row r="15" spans="1:15" x14ac:dyDescent="0.2">
      <c r="A15" s="88"/>
      <c r="B15" s="76"/>
      <c r="C15" s="43" t="s">
        <v>16</v>
      </c>
      <c r="D15" s="44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6"/>
    </row>
    <row r="16" spans="1:15" x14ac:dyDescent="0.2">
      <c r="A16" s="88"/>
      <c r="B16" s="77"/>
      <c r="C16" s="48" t="s">
        <v>29</v>
      </c>
      <c r="D16" s="56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8"/>
    </row>
    <row r="17" spans="1:15" x14ac:dyDescent="0.2">
      <c r="A17" s="88"/>
      <c r="B17" s="76"/>
      <c r="C17" s="43" t="s">
        <v>16</v>
      </c>
      <c r="D17" s="44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6"/>
    </row>
    <row r="18" spans="1:15" x14ac:dyDescent="0.2">
      <c r="A18" s="88"/>
      <c r="B18" s="77"/>
      <c r="C18" s="48" t="s">
        <v>29</v>
      </c>
      <c r="D18" s="56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8"/>
    </row>
    <row r="19" spans="1:15" x14ac:dyDescent="0.2">
      <c r="A19" s="88"/>
      <c r="B19" s="76"/>
      <c r="C19" s="43" t="s">
        <v>16</v>
      </c>
      <c r="D19" s="44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6"/>
    </row>
    <row r="20" spans="1:15" x14ac:dyDescent="0.2">
      <c r="A20" s="89"/>
      <c r="B20" s="77"/>
      <c r="C20" s="48" t="s">
        <v>29</v>
      </c>
      <c r="D20" s="56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8"/>
    </row>
    <row r="21" spans="1:15" x14ac:dyDescent="0.2">
      <c r="C21" s="37"/>
      <c r="D21" s="37"/>
      <c r="E21" s="37"/>
      <c r="F21" s="37"/>
      <c r="G21" s="37"/>
      <c r="I21" s="37"/>
      <c r="J21" s="37"/>
      <c r="K21" s="37"/>
      <c r="L21" s="37"/>
      <c r="M21" s="37"/>
    </row>
    <row r="22" spans="1:15" x14ac:dyDescent="0.2">
      <c r="A22" s="52"/>
      <c r="C22" s="37"/>
      <c r="D22" s="37"/>
      <c r="E22" s="37"/>
      <c r="F22" s="37"/>
      <c r="G22" s="37"/>
      <c r="I22" s="37"/>
      <c r="J22" s="37"/>
      <c r="K22" s="37"/>
      <c r="L22" s="37"/>
      <c r="M22" s="37"/>
    </row>
    <row r="23" spans="1:15" x14ac:dyDescent="0.2">
      <c r="A23" s="52" t="s">
        <v>55</v>
      </c>
      <c r="C23" s="37"/>
      <c r="D23" s="37"/>
      <c r="E23" s="37"/>
      <c r="F23" s="37"/>
      <c r="G23" s="37"/>
      <c r="I23" s="37"/>
      <c r="J23" s="37"/>
      <c r="K23" s="37"/>
      <c r="L23" s="37"/>
      <c r="M23" s="37"/>
    </row>
    <row r="24" spans="1:15" x14ac:dyDescent="0.2">
      <c r="C24" s="37"/>
      <c r="K24" s="37"/>
      <c r="L24" s="37"/>
      <c r="M24" s="37"/>
    </row>
    <row r="27" spans="1:15" x14ac:dyDescent="0.2">
      <c r="A27" s="51" t="str">
        <f>A11</f>
        <v>Übergabe- bzw. Netzkopplungspunkt</v>
      </c>
      <c r="B27" s="49" t="s">
        <v>149</v>
      </c>
      <c r="C27" s="37" t="s">
        <v>18</v>
      </c>
      <c r="J27" s="37"/>
      <c r="K27" s="37"/>
      <c r="L27" s="37"/>
      <c r="M27" s="37"/>
    </row>
    <row r="28" spans="1:15" x14ac:dyDescent="0.2">
      <c r="B28" s="50" t="s">
        <v>150</v>
      </c>
      <c r="C28" s="37"/>
      <c r="J28" s="37"/>
      <c r="K28" s="37"/>
      <c r="L28" s="37"/>
      <c r="M28" s="37"/>
    </row>
    <row r="29" spans="1:15" x14ac:dyDescent="0.2">
      <c r="B29" s="50"/>
      <c r="C29" s="37"/>
      <c r="J29" s="37"/>
      <c r="K29" s="37"/>
      <c r="L29" s="37"/>
      <c r="M29" s="37"/>
    </row>
    <row r="30" spans="1:15" x14ac:dyDescent="0.2">
      <c r="B30" s="50"/>
      <c r="C30" s="37"/>
      <c r="D30" s="37"/>
      <c r="J30" s="37"/>
      <c r="K30" s="37"/>
      <c r="L30" s="37"/>
      <c r="M30" s="37"/>
    </row>
    <row r="31" spans="1:15" x14ac:dyDescent="0.2">
      <c r="B31" s="50"/>
      <c r="C31" s="37"/>
      <c r="D31" s="37"/>
      <c r="J31" s="37"/>
      <c r="K31" s="37"/>
      <c r="L31" s="37"/>
      <c r="M31" s="37"/>
    </row>
    <row r="32" spans="1:15" x14ac:dyDescent="0.2">
      <c r="B32" s="50"/>
      <c r="C32" s="37"/>
      <c r="D32" s="37"/>
      <c r="J32" s="37"/>
      <c r="K32" s="37"/>
      <c r="L32" s="37"/>
      <c r="M32" s="37"/>
    </row>
    <row r="33" spans="2:13" x14ac:dyDescent="0.2">
      <c r="B33" s="50"/>
      <c r="C33" s="37"/>
      <c r="D33" s="37"/>
      <c r="J33" s="37"/>
      <c r="K33" s="37"/>
      <c r="L33" s="37"/>
      <c r="M33" s="37"/>
    </row>
    <row r="34" spans="2:13" x14ac:dyDescent="0.2">
      <c r="B34" s="50"/>
      <c r="C34" s="37"/>
      <c r="D34" s="37"/>
      <c r="J34" s="37"/>
      <c r="K34" s="37"/>
      <c r="L34" s="37"/>
      <c r="M34" s="37"/>
    </row>
    <row r="35" spans="2:13" x14ac:dyDescent="0.2">
      <c r="B35" s="50"/>
      <c r="C35" s="37"/>
      <c r="D35" s="37"/>
      <c r="J35" s="37"/>
      <c r="K35" s="37"/>
      <c r="L35" s="37"/>
      <c r="M35" s="37"/>
    </row>
    <row r="36" spans="2:13" x14ac:dyDescent="0.2">
      <c r="B36" s="50"/>
      <c r="C36" s="37"/>
      <c r="D36" s="37"/>
      <c r="J36" s="37"/>
      <c r="K36" s="37"/>
      <c r="L36" s="37"/>
      <c r="M36" s="37"/>
    </row>
    <row r="37" spans="2:13" x14ac:dyDescent="0.2">
      <c r="B37" s="50"/>
      <c r="C37" s="37"/>
      <c r="D37" s="37"/>
      <c r="J37" s="37"/>
      <c r="K37" s="37"/>
      <c r="L37" s="37"/>
      <c r="M37" s="37"/>
    </row>
    <row r="38" spans="2:13" x14ac:dyDescent="0.2">
      <c r="B38" s="50"/>
      <c r="C38" s="37"/>
      <c r="D38" s="37"/>
      <c r="J38" s="37"/>
      <c r="K38" s="37"/>
      <c r="L38" s="37"/>
      <c r="M38" s="37"/>
    </row>
    <row r="39" spans="2:13" x14ac:dyDescent="0.2">
      <c r="C39" s="37"/>
      <c r="D39" s="37"/>
      <c r="J39" s="37"/>
      <c r="K39" s="37"/>
      <c r="L39" s="37"/>
      <c r="M39" s="37"/>
    </row>
    <row r="40" spans="2:13" x14ac:dyDescent="0.2">
      <c r="C40" s="37"/>
      <c r="D40" s="37"/>
      <c r="J40" s="37"/>
      <c r="K40" s="37"/>
      <c r="L40" s="37"/>
      <c r="M40" s="37"/>
    </row>
    <row r="41" spans="2:13" x14ac:dyDescent="0.2">
      <c r="C41" s="37"/>
      <c r="D41" s="37"/>
      <c r="J41" s="37"/>
      <c r="K41" s="37"/>
      <c r="L41" s="37"/>
      <c r="M41" s="37"/>
    </row>
    <row r="42" spans="2:13" x14ac:dyDescent="0.2">
      <c r="C42" s="37"/>
      <c r="D42" s="37"/>
      <c r="J42" s="37"/>
      <c r="K42" s="37"/>
      <c r="L42" s="37"/>
      <c r="M42" s="37"/>
    </row>
    <row r="43" spans="2:13" x14ac:dyDescent="0.2">
      <c r="C43" s="37"/>
      <c r="D43" s="37"/>
      <c r="J43" s="37"/>
      <c r="K43" s="37"/>
      <c r="L43" s="37"/>
      <c r="M43" s="37"/>
    </row>
    <row r="44" spans="2:13" x14ac:dyDescent="0.2">
      <c r="C44" s="37"/>
      <c r="D44" s="37"/>
      <c r="J44" s="37"/>
      <c r="K44" s="37"/>
      <c r="L44" s="37"/>
      <c r="M44" s="37"/>
    </row>
    <row r="45" spans="2:13" x14ac:dyDescent="0.2">
      <c r="C45" s="37"/>
      <c r="D45" s="37"/>
      <c r="J45" s="37"/>
      <c r="K45" s="37"/>
      <c r="L45" s="37"/>
      <c r="M45" s="37"/>
    </row>
    <row r="46" spans="2:13" x14ac:dyDescent="0.2">
      <c r="C46" s="37"/>
      <c r="D46" s="37"/>
      <c r="J46" s="37"/>
      <c r="K46" s="37"/>
      <c r="L46" s="37"/>
      <c r="M46" s="37"/>
    </row>
    <row r="47" spans="2:13" x14ac:dyDescent="0.2">
      <c r="C47" s="37"/>
      <c r="D47" s="37"/>
      <c r="J47" s="37"/>
      <c r="K47" s="37"/>
      <c r="L47" s="37"/>
      <c r="M47" s="37"/>
    </row>
    <row r="48" spans="2:13" x14ac:dyDescent="0.2">
      <c r="C48" s="37"/>
      <c r="D48" s="37"/>
      <c r="J48" s="37"/>
      <c r="K48" s="37"/>
      <c r="L48" s="37"/>
      <c r="M48" s="37"/>
    </row>
    <row r="49" spans="3:13" x14ac:dyDescent="0.2">
      <c r="C49" s="37"/>
      <c r="D49" s="37"/>
      <c r="J49" s="37"/>
      <c r="K49" s="37"/>
      <c r="L49" s="37"/>
      <c r="M49" s="37"/>
    </row>
    <row r="50" spans="3:13" x14ac:dyDescent="0.2">
      <c r="C50" s="37"/>
      <c r="D50" s="37"/>
      <c r="J50" s="37"/>
      <c r="K50" s="37"/>
      <c r="L50" s="37"/>
      <c r="M50" s="37"/>
    </row>
    <row r="51" spans="3:13" x14ac:dyDescent="0.2">
      <c r="C51" s="37"/>
      <c r="D51" s="37"/>
      <c r="J51" s="37"/>
      <c r="K51" s="37"/>
      <c r="L51" s="37"/>
      <c r="M51" s="37"/>
    </row>
  </sheetData>
  <sheetProtection password="CF0F" sheet="1" objects="1" scenarios="1" formatCells="0" formatColumns="0" formatRows="0"/>
  <mergeCells count="8">
    <mergeCell ref="B17:B18"/>
    <mergeCell ref="B19:B20"/>
    <mergeCell ref="A11:A20"/>
    <mergeCell ref="A8:C8"/>
    <mergeCell ref="A10:B10"/>
    <mergeCell ref="B11:B12"/>
    <mergeCell ref="B13:B14"/>
    <mergeCell ref="B15:B16"/>
  </mergeCells>
  <conditionalFormatting sqref="B11 B13 B15 B17 B19">
    <cfRule type="expression" dxfId="1" priority="5" stopIfTrue="1">
      <formula>AND(SUM(D11:O11)&lt;&gt;0,B11="")</formula>
    </cfRule>
  </conditionalFormatting>
  <conditionalFormatting sqref="D8:O8">
    <cfRule type="expression" dxfId="0" priority="34" stopIfTrue="1">
      <formula>AND(COUNTA(D$11:D$40)=0,D$8="")</formula>
    </cfRule>
  </conditionalFormatting>
  <dataValidations count="2">
    <dataValidation type="list" allowBlank="1" showInputMessage="1" showErrorMessage="1" promptTitle="Übergabe- bzw. Netzkopplungspkt" prompt="Auswahlliste!_x000a_Änderungen der Liste siehe weiter unten" sqref="B11:B20">
      <formula1>$B$26:$B$38</formula1>
    </dataValidation>
    <dataValidation type="list" allowBlank="1" showInputMessage="1" showErrorMessage="1" sqref="D8:O8">
      <formula1>"Leermeldung,  "</formula1>
    </dataValidation>
  </dataValidations>
  <pageMargins left="0.78740157499999996" right="0.78740157499999996" top="0.984251969" bottom="0.984251969" header="0.4921259845" footer="0.4921259845"/>
  <pageSetup paperSize="9" scale="5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I112"/>
  <sheetViews>
    <sheetView showGridLines="0" zoomScaleNormal="100" workbookViewId="0"/>
  </sheetViews>
  <sheetFormatPr baseColWidth="10" defaultColWidth="10.7109375" defaultRowHeight="12.75" x14ac:dyDescent="0.2"/>
  <cols>
    <col min="1" max="1" width="60.7109375" style="29" customWidth="1"/>
    <col min="2" max="2" width="25.7109375" style="29" customWidth="1"/>
    <col min="3" max="16384" width="10.7109375" style="30"/>
  </cols>
  <sheetData>
    <row r="1" spans="1:9" ht="38.25" customHeight="1" x14ac:dyDescent="0.2">
      <c r="C1" s="29"/>
      <c r="G1" s="31"/>
      <c r="H1" s="32"/>
      <c r="I1" s="32"/>
    </row>
    <row r="2" spans="1:9" x14ac:dyDescent="0.2">
      <c r="A2" s="33" t="s">
        <v>0</v>
      </c>
      <c r="C2" s="29"/>
      <c r="G2" s="31"/>
      <c r="H2" s="32"/>
      <c r="I2" s="32"/>
    </row>
    <row r="4" spans="1:9" ht="15.75" x14ac:dyDescent="0.2">
      <c r="A4" s="28" t="s">
        <v>148</v>
      </c>
      <c r="B4" s="34"/>
    </row>
    <row r="5" spans="1:9" x14ac:dyDescent="0.2">
      <c r="A5" s="33"/>
    </row>
    <row r="9" spans="1:9" x14ac:dyDescent="0.2">
      <c r="A9" s="90" t="s">
        <v>12</v>
      </c>
      <c r="B9" s="90" t="s">
        <v>147</v>
      </c>
    </row>
    <row r="10" spans="1:9" x14ac:dyDescent="0.2">
      <c r="A10" s="91"/>
      <c r="B10" s="91"/>
    </row>
    <row r="11" spans="1:9" x14ac:dyDescent="0.2">
      <c r="A11" s="68" t="s">
        <v>58</v>
      </c>
      <c r="B11" s="67" t="s">
        <v>57</v>
      </c>
    </row>
    <row r="12" spans="1:9" x14ac:dyDescent="0.2">
      <c r="A12" s="55" t="s">
        <v>60</v>
      </c>
      <c r="B12" s="53" t="s">
        <v>59</v>
      </c>
    </row>
    <row r="13" spans="1:9" x14ac:dyDescent="0.2">
      <c r="A13" s="55" t="s">
        <v>62</v>
      </c>
      <c r="B13" s="53" t="s">
        <v>61</v>
      </c>
    </row>
    <row r="14" spans="1:9" x14ac:dyDescent="0.2">
      <c r="A14" s="55" t="s">
        <v>234</v>
      </c>
      <c r="B14" s="53" t="s">
        <v>233</v>
      </c>
    </row>
    <row r="15" spans="1:9" x14ac:dyDescent="0.2">
      <c r="A15" s="55" t="s">
        <v>64</v>
      </c>
      <c r="B15" s="53" t="s">
        <v>63</v>
      </c>
    </row>
    <row r="16" spans="1:9" x14ac:dyDescent="0.2">
      <c r="A16" s="55" t="s">
        <v>28</v>
      </c>
      <c r="B16" s="59" t="s">
        <v>160</v>
      </c>
    </row>
    <row r="17" spans="1:2" x14ac:dyDescent="0.2">
      <c r="A17" s="55" t="s">
        <v>175</v>
      </c>
      <c r="B17" s="53" t="s">
        <v>65</v>
      </c>
    </row>
    <row r="18" spans="1:2" x14ac:dyDescent="0.2">
      <c r="A18" s="55" t="s">
        <v>162</v>
      </c>
      <c r="B18" s="53" t="s">
        <v>161</v>
      </c>
    </row>
    <row r="19" spans="1:2" x14ac:dyDescent="0.2">
      <c r="A19" s="55" t="s">
        <v>67</v>
      </c>
      <c r="B19" s="53" t="s">
        <v>66</v>
      </c>
    </row>
    <row r="20" spans="1:2" x14ac:dyDescent="0.2">
      <c r="A20" s="55" t="s">
        <v>208</v>
      </c>
      <c r="B20" s="53" t="s">
        <v>207</v>
      </c>
    </row>
    <row r="21" spans="1:2" x14ac:dyDescent="0.2">
      <c r="A21" s="55" t="s">
        <v>27</v>
      </c>
      <c r="B21" s="53" t="s">
        <v>68</v>
      </c>
    </row>
    <row r="22" spans="1:2" x14ac:dyDescent="0.2">
      <c r="A22" s="55" t="s">
        <v>69</v>
      </c>
      <c r="B22" s="53" t="s">
        <v>242</v>
      </c>
    </row>
    <row r="23" spans="1:2" x14ac:dyDescent="0.2">
      <c r="A23" s="55" t="s">
        <v>230</v>
      </c>
      <c r="B23" s="53" t="s">
        <v>229</v>
      </c>
    </row>
    <row r="24" spans="1:2" x14ac:dyDescent="0.2">
      <c r="A24" s="55" t="s">
        <v>71</v>
      </c>
      <c r="B24" s="53" t="s">
        <v>70</v>
      </c>
    </row>
    <row r="25" spans="1:2" x14ac:dyDescent="0.2">
      <c r="A25" s="55" t="s">
        <v>73</v>
      </c>
      <c r="B25" s="53" t="s">
        <v>72</v>
      </c>
    </row>
    <row r="26" spans="1:2" x14ac:dyDescent="0.2">
      <c r="A26" s="55" t="s">
        <v>75</v>
      </c>
      <c r="B26" s="53" t="s">
        <v>74</v>
      </c>
    </row>
    <row r="27" spans="1:2" x14ac:dyDescent="0.2">
      <c r="A27" s="55" t="s">
        <v>13</v>
      </c>
      <c r="B27" s="53" t="s">
        <v>151</v>
      </c>
    </row>
    <row r="28" spans="1:2" x14ac:dyDescent="0.2">
      <c r="A28" s="55" t="s">
        <v>77</v>
      </c>
      <c r="B28" s="53" t="s">
        <v>76</v>
      </c>
    </row>
    <row r="29" spans="1:2" x14ac:dyDescent="0.2">
      <c r="A29" s="55" t="s">
        <v>79</v>
      </c>
      <c r="B29" s="53" t="s">
        <v>78</v>
      </c>
    </row>
    <row r="30" spans="1:2" x14ac:dyDescent="0.2">
      <c r="A30" s="55" t="s">
        <v>24</v>
      </c>
      <c r="B30" s="53" t="s">
        <v>80</v>
      </c>
    </row>
    <row r="31" spans="1:2" x14ac:dyDescent="0.2">
      <c r="A31" s="55" t="s">
        <v>178</v>
      </c>
      <c r="B31" s="53" t="s">
        <v>190</v>
      </c>
    </row>
    <row r="32" spans="1:2" x14ac:dyDescent="0.2">
      <c r="A32" s="55" t="s">
        <v>179</v>
      </c>
      <c r="B32" s="53" t="s">
        <v>191</v>
      </c>
    </row>
    <row r="33" spans="1:2" x14ac:dyDescent="0.2">
      <c r="A33" s="55" t="s">
        <v>82</v>
      </c>
      <c r="B33" s="53" t="s">
        <v>81</v>
      </c>
    </row>
    <row r="34" spans="1:2" x14ac:dyDescent="0.2">
      <c r="A34" s="55" t="s">
        <v>84</v>
      </c>
      <c r="B34" s="53" t="s">
        <v>83</v>
      </c>
    </row>
    <row r="35" spans="1:2" x14ac:dyDescent="0.2">
      <c r="A35" s="55" t="s">
        <v>22</v>
      </c>
      <c r="B35" s="53" t="s">
        <v>85</v>
      </c>
    </row>
    <row r="36" spans="1:2" x14ac:dyDescent="0.2">
      <c r="A36" s="55" t="s">
        <v>180</v>
      </c>
      <c r="B36" s="53" t="s">
        <v>192</v>
      </c>
    </row>
    <row r="37" spans="1:2" x14ac:dyDescent="0.2">
      <c r="A37" s="55" t="s">
        <v>14</v>
      </c>
      <c r="B37" s="53" t="s">
        <v>152</v>
      </c>
    </row>
    <row r="38" spans="1:2" x14ac:dyDescent="0.2">
      <c r="A38" s="55" t="s">
        <v>87</v>
      </c>
      <c r="B38" s="53" t="s">
        <v>86</v>
      </c>
    </row>
    <row r="39" spans="1:2" x14ac:dyDescent="0.2">
      <c r="A39" s="55" t="s">
        <v>89</v>
      </c>
      <c r="B39" s="53" t="s">
        <v>88</v>
      </c>
    </row>
    <row r="40" spans="1:2" x14ac:dyDescent="0.2">
      <c r="A40" s="55" t="s">
        <v>91</v>
      </c>
      <c r="B40" s="53" t="s">
        <v>90</v>
      </c>
    </row>
    <row r="41" spans="1:2" x14ac:dyDescent="0.2">
      <c r="A41" s="55" t="s">
        <v>93</v>
      </c>
      <c r="B41" s="53" t="s">
        <v>92</v>
      </c>
    </row>
    <row r="42" spans="1:2" x14ac:dyDescent="0.2">
      <c r="A42" s="55" t="s">
        <v>237</v>
      </c>
      <c r="B42" s="53" t="s">
        <v>236</v>
      </c>
    </row>
    <row r="43" spans="1:2" x14ac:dyDescent="0.2">
      <c r="A43" s="55" t="s">
        <v>165</v>
      </c>
      <c r="B43" s="53" t="s">
        <v>164</v>
      </c>
    </row>
    <row r="44" spans="1:2" x14ac:dyDescent="0.2">
      <c r="A44" s="55" t="s">
        <v>239</v>
      </c>
      <c r="B44" s="53" t="s">
        <v>238</v>
      </c>
    </row>
    <row r="45" spans="1:2" x14ac:dyDescent="0.2">
      <c r="A45" s="55" t="s">
        <v>181</v>
      </c>
      <c r="B45" s="53" t="s">
        <v>193</v>
      </c>
    </row>
    <row r="46" spans="1:2" x14ac:dyDescent="0.2">
      <c r="A46" s="55" t="s">
        <v>247</v>
      </c>
      <c r="B46" s="53" t="s">
        <v>248</v>
      </c>
    </row>
    <row r="47" spans="1:2" x14ac:dyDescent="0.2">
      <c r="A47" s="55" t="s">
        <v>95</v>
      </c>
      <c r="B47" s="53" t="s">
        <v>94</v>
      </c>
    </row>
    <row r="48" spans="1:2" x14ac:dyDescent="0.2">
      <c r="A48" s="55" t="s">
        <v>96</v>
      </c>
      <c r="B48" s="53" t="s">
        <v>153</v>
      </c>
    </row>
    <row r="49" spans="1:2" x14ac:dyDescent="0.2">
      <c r="A49" s="55" t="s">
        <v>220</v>
      </c>
      <c r="B49" s="53" t="s">
        <v>219</v>
      </c>
    </row>
    <row r="50" spans="1:2" x14ac:dyDescent="0.2">
      <c r="A50" s="55" t="s">
        <v>210</v>
      </c>
      <c r="B50" s="53" t="s">
        <v>209</v>
      </c>
    </row>
    <row r="51" spans="1:2" x14ac:dyDescent="0.2">
      <c r="A51" s="55" t="s">
        <v>166</v>
      </c>
      <c r="B51" s="53" t="s">
        <v>106</v>
      </c>
    </row>
    <row r="52" spans="1:2" x14ac:dyDescent="0.2">
      <c r="A52" s="55" t="s">
        <v>98</v>
      </c>
      <c r="B52" s="53" t="s">
        <v>97</v>
      </c>
    </row>
    <row r="53" spans="1:2" x14ac:dyDescent="0.2">
      <c r="A53" s="55" t="s">
        <v>222</v>
      </c>
      <c r="B53" s="53" t="s">
        <v>221</v>
      </c>
    </row>
    <row r="54" spans="1:2" x14ac:dyDescent="0.2">
      <c r="A54" s="55" t="s">
        <v>23</v>
      </c>
      <c r="B54" s="53" t="s">
        <v>99</v>
      </c>
    </row>
    <row r="55" spans="1:2" x14ac:dyDescent="0.2">
      <c r="A55" s="55" t="s">
        <v>101</v>
      </c>
      <c r="B55" s="53" t="s">
        <v>100</v>
      </c>
    </row>
    <row r="56" spans="1:2" x14ac:dyDescent="0.2">
      <c r="A56" s="55" t="s">
        <v>182</v>
      </c>
      <c r="B56" s="53" t="s">
        <v>167</v>
      </c>
    </row>
    <row r="57" spans="1:2" x14ac:dyDescent="0.2">
      <c r="A57" s="55" t="s">
        <v>183</v>
      </c>
      <c r="B57" s="53" t="s">
        <v>194</v>
      </c>
    </row>
    <row r="58" spans="1:2" x14ac:dyDescent="0.2">
      <c r="A58" s="55" t="s">
        <v>103</v>
      </c>
      <c r="B58" s="53" t="s">
        <v>102</v>
      </c>
    </row>
    <row r="59" spans="1:2" x14ac:dyDescent="0.2">
      <c r="A59" s="55" t="s">
        <v>249</v>
      </c>
      <c r="B59" s="53" t="s">
        <v>250</v>
      </c>
    </row>
    <row r="60" spans="1:2" x14ac:dyDescent="0.2">
      <c r="A60" s="55" t="s">
        <v>105</v>
      </c>
      <c r="B60" s="53" t="s">
        <v>104</v>
      </c>
    </row>
    <row r="61" spans="1:2" x14ac:dyDescent="0.2">
      <c r="A61" s="55" t="s">
        <v>107</v>
      </c>
      <c r="B61" s="53" t="s">
        <v>154</v>
      </c>
    </row>
    <row r="62" spans="1:2" x14ac:dyDescent="0.2">
      <c r="A62" s="55" t="s">
        <v>228</v>
      </c>
      <c r="B62" s="53" t="s">
        <v>227</v>
      </c>
    </row>
    <row r="63" spans="1:2" x14ac:dyDescent="0.2">
      <c r="A63" s="55" t="s">
        <v>224</v>
      </c>
      <c r="B63" s="53" t="s">
        <v>223</v>
      </c>
    </row>
    <row r="64" spans="1:2" x14ac:dyDescent="0.2">
      <c r="A64" s="55" t="s">
        <v>109</v>
      </c>
      <c r="B64" s="53" t="s">
        <v>108</v>
      </c>
    </row>
    <row r="65" spans="1:2" x14ac:dyDescent="0.2">
      <c r="A65" s="55" t="s">
        <v>169</v>
      </c>
      <c r="B65" s="53" t="s">
        <v>168</v>
      </c>
    </row>
    <row r="66" spans="1:2" x14ac:dyDescent="0.2">
      <c r="A66" s="55" t="s">
        <v>25</v>
      </c>
      <c r="B66" s="53" t="s">
        <v>110</v>
      </c>
    </row>
    <row r="67" spans="1:2" x14ac:dyDescent="0.2">
      <c r="A67" s="55" t="s">
        <v>184</v>
      </c>
      <c r="B67" s="53" t="s">
        <v>195</v>
      </c>
    </row>
    <row r="68" spans="1:2" x14ac:dyDescent="0.2">
      <c r="A68" s="55" t="s">
        <v>111</v>
      </c>
      <c r="B68" s="53" t="s">
        <v>155</v>
      </c>
    </row>
    <row r="69" spans="1:2" x14ac:dyDescent="0.2">
      <c r="A69" s="55" t="s">
        <v>170</v>
      </c>
      <c r="B69" s="53" t="s">
        <v>112</v>
      </c>
    </row>
    <row r="70" spans="1:2" x14ac:dyDescent="0.2">
      <c r="A70" s="55" t="s">
        <v>37</v>
      </c>
      <c r="B70" s="53" t="s">
        <v>113</v>
      </c>
    </row>
    <row r="71" spans="1:2" x14ac:dyDescent="0.2">
      <c r="A71" s="55" t="s">
        <v>185</v>
      </c>
      <c r="B71" s="59" t="s">
        <v>196</v>
      </c>
    </row>
    <row r="72" spans="1:2" x14ac:dyDescent="0.2">
      <c r="A72" s="55" t="s">
        <v>115</v>
      </c>
      <c r="B72" s="59" t="s">
        <v>114</v>
      </c>
    </row>
    <row r="73" spans="1:2" x14ac:dyDescent="0.2">
      <c r="A73" s="55" t="s">
        <v>186</v>
      </c>
      <c r="B73" s="59" t="s">
        <v>197</v>
      </c>
    </row>
    <row r="74" spans="1:2" x14ac:dyDescent="0.2">
      <c r="A74" s="55" t="s">
        <v>251</v>
      </c>
      <c r="B74" s="59" t="s">
        <v>252</v>
      </c>
    </row>
    <row r="75" spans="1:2" x14ac:dyDescent="0.2">
      <c r="A75" s="55" t="s">
        <v>117</v>
      </c>
      <c r="B75" s="59" t="s">
        <v>116</v>
      </c>
    </row>
    <row r="76" spans="1:2" x14ac:dyDescent="0.2">
      <c r="A76" s="55" t="s">
        <v>211</v>
      </c>
      <c r="B76" s="54" t="s">
        <v>214</v>
      </c>
    </row>
    <row r="77" spans="1:2" x14ac:dyDescent="0.2">
      <c r="A77" s="55" t="s">
        <v>253</v>
      </c>
      <c r="B77" s="59" t="s">
        <v>254</v>
      </c>
    </row>
    <row r="78" spans="1:2" x14ac:dyDescent="0.2">
      <c r="A78" s="55" t="s">
        <v>119</v>
      </c>
      <c r="B78" s="59" t="s">
        <v>118</v>
      </c>
    </row>
    <row r="79" spans="1:2" x14ac:dyDescent="0.2">
      <c r="A79" s="55" t="s">
        <v>217</v>
      </c>
      <c r="B79" s="55" t="s">
        <v>216</v>
      </c>
    </row>
    <row r="80" spans="1:2" x14ac:dyDescent="0.2">
      <c r="A80" s="55" t="s">
        <v>121</v>
      </c>
      <c r="B80" s="59" t="s">
        <v>120</v>
      </c>
    </row>
    <row r="81" spans="1:2" x14ac:dyDescent="0.2">
      <c r="A81" s="55" t="s">
        <v>123</v>
      </c>
      <c r="B81" s="66" t="s">
        <v>122</v>
      </c>
    </row>
    <row r="82" spans="1:2" x14ac:dyDescent="0.2">
      <c r="A82" s="55" t="s">
        <v>125</v>
      </c>
      <c r="B82" s="59" t="s">
        <v>124</v>
      </c>
    </row>
    <row r="83" spans="1:2" x14ac:dyDescent="0.2">
      <c r="A83" s="55" t="s">
        <v>26</v>
      </c>
      <c r="B83" s="59" t="s">
        <v>171</v>
      </c>
    </row>
    <row r="84" spans="1:2" x14ac:dyDescent="0.2">
      <c r="A84" s="55" t="s">
        <v>212</v>
      </c>
      <c r="B84" s="59" t="s">
        <v>213</v>
      </c>
    </row>
    <row r="85" spans="1:2" x14ac:dyDescent="0.2">
      <c r="A85" s="55" t="s">
        <v>15</v>
      </c>
      <c r="B85" s="59" t="s">
        <v>126</v>
      </c>
    </row>
    <row r="86" spans="1:2" x14ac:dyDescent="0.2">
      <c r="A86" s="55" t="s">
        <v>128</v>
      </c>
      <c r="B86" s="59" t="s">
        <v>127</v>
      </c>
    </row>
    <row r="87" spans="1:2" x14ac:dyDescent="0.2">
      <c r="A87" s="55" t="s">
        <v>176</v>
      </c>
      <c r="B87" s="59" t="s">
        <v>129</v>
      </c>
    </row>
    <row r="88" spans="1:2" x14ac:dyDescent="0.2">
      <c r="A88" s="55" t="s">
        <v>173</v>
      </c>
      <c r="B88" s="53" t="s">
        <v>172</v>
      </c>
    </row>
    <row r="89" spans="1:2" x14ac:dyDescent="0.2">
      <c r="A89" s="55" t="s">
        <v>131</v>
      </c>
      <c r="B89" s="53" t="s">
        <v>130</v>
      </c>
    </row>
    <row r="90" spans="1:2" x14ac:dyDescent="0.2">
      <c r="A90" s="55" t="s">
        <v>132</v>
      </c>
      <c r="B90" s="53" t="s">
        <v>158</v>
      </c>
    </row>
    <row r="91" spans="1:2" x14ac:dyDescent="0.2">
      <c r="A91" s="55" t="s">
        <v>187</v>
      </c>
      <c r="B91" s="53" t="s">
        <v>198</v>
      </c>
    </row>
    <row r="92" spans="1:2" x14ac:dyDescent="0.2">
      <c r="A92" s="55" t="s">
        <v>203</v>
      </c>
      <c r="B92" s="53" t="s">
        <v>205</v>
      </c>
    </row>
    <row r="93" spans="1:2" x14ac:dyDescent="0.2">
      <c r="A93" s="55" t="s">
        <v>226</v>
      </c>
      <c r="B93" s="53" t="s">
        <v>225</v>
      </c>
    </row>
    <row r="94" spans="1:2" x14ac:dyDescent="0.2">
      <c r="A94" s="55" t="s">
        <v>241</v>
      </c>
      <c r="B94" s="53" t="s">
        <v>240</v>
      </c>
    </row>
    <row r="95" spans="1:2" x14ac:dyDescent="0.2">
      <c r="A95" s="55" t="s">
        <v>188</v>
      </c>
      <c r="B95" s="53" t="s">
        <v>199</v>
      </c>
    </row>
    <row r="96" spans="1:2" x14ac:dyDescent="0.2">
      <c r="A96" s="55" t="s">
        <v>246</v>
      </c>
      <c r="B96" s="53" t="s">
        <v>218</v>
      </c>
    </row>
    <row r="97" spans="1:2" x14ac:dyDescent="0.2">
      <c r="A97" s="55" t="s">
        <v>235</v>
      </c>
      <c r="B97" s="53" t="s">
        <v>163</v>
      </c>
    </row>
    <row r="98" spans="1:2" x14ac:dyDescent="0.2">
      <c r="A98" s="55" t="s">
        <v>232</v>
      </c>
      <c r="B98" s="53" t="s">
        <v>231</v>
      </c>
    </row>
    <row r="99" spans="1:2" x14ac:dyDescent="0.2">
      <c r="A99" s="55" t="s">
        <v>134</v>
      </c>
      <c r="B99" s="53" t="s">
        <v>133</v>
      </c>
    </row>
    <row r="100" spans="1:2" x14ac:dyDescent="0.2">
      <c r="A100" s="55" t="s">
        <v>136</v>
      </c>
      <c r="B100" s="53" t="s">
        <v>135</v>
      </c>
    </row>
    <row r="101" spans="1:2" x14ac:dyDescent="0.2">
      <c r="A101" s="55" t="s">
        <v>189</v>
      </c>
      <c r="B101" s="53" t="s">
        <v>137</v>
      </c>
    </row>
    <row r="102" spans="1:2" x14ac:dyDescent="0.2">
      <c r="A102" s="55" t="s">
        <v>139</v>
      </c>
      <c r="B102" s="53" t="s">
        <v>138</v>
      </c>
    </row>
    <row r="103" spans="1:2" x14ac:dyDescent="0.2">
      <c r="A103" s="55" t="s">
        <v>141</v>
      </c>
      <c r="B103" s="53" t="s">
        <v>140</v>
      </c>
    </row>
    <row r="104" spans="1:2" x14ac:dyDescent="0.2">
      <c r="A104" s="55" t="s">
        <v>38</v>
      </c>
      <c r="B104" s="53" t="s">
        <v>142</v>
      </c>
    </row>
    <row r="105" spans="1:2" x14ac:dyDescent="0.2">
      <c r="A105" s="55" t="s">
        <v>204</v>
      </c>
      <c r="B105" s="53" t="s">
        <v>206</v>
      </c>
    </row>
    <row r="106" spans="1:2" x14ac:dyDescent="0.2">
      <c r="A106" s="55" t="s">
        <v>174</v>
      </c>
      <c r="B106" s="53" t="s">
        <v>200</v>
      </c>
    </row>
    <row r="107" spans="1:2" x14ac:dyDescent="0.2">
      <c r="A107" s="55" t="s">
        <v>143</v>
      </c>
      <c r="B107" s="53" t="s">
        <v>159</v>
      </c>
    </row>
    <row r="108" spans="1:2" x14ac:dyDescent="0.2">
      <c r="A108" s="55" t="s">
        <v>215</v>
      </c>
      <c r="B108" s="53" t="s">
        <v>144</v>
      </c>
    </row>
    <row r="109" spans="1:2" x14ac:dyDescent="0.2">
      <c r="A109" s="55" t="s">
        <v>146</v>
      </c>
      <c r="B109" s="53" t="s">
        <v>145</v>
      </c>
    </row>
    <row r="110" spans="1:2" x14ac:dyDescent="0.2">
      <c r="A110" s="55"/>
      <c r="B110" s="54"/>
    </row>
    <row r="111" spans="1:2" x14ac:dyDescent="0.2">
      <c r="A111" s="55"/>
      <c r="B111" s="54"/>
    </row>
    <row r="112" spans="1:2" x14ac:dyDescent="0.2">
      <c r="A112" s="55"/>
      <c r="B112" s="54"/>
    </row>
  </sheetData>
  <sheetProtection password="CF0F" sheet="1" objects="1" scenarios="1" formatCells="0" formatColumns="0" formatRows="0"/>
  <mergeCells count="2">
    <mergeCell ref="A9:A10"/>
    <mergeCell ref="B9:B10"/>
  </mergeCells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U</vt:lpstr>
      <vt:lpstr>MoImpPreis</vt:lpstr>
      <vt:lpstr>MoProdPreis</vt:lpstr>
      <vt:lpstr>Ein_Gas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2013-12-19T08:49:53Z</dcterms:created>
  <dcterms:modified xsi:type="dcterms:W3CDTF">2016-07-04T13:19:24Z</dcterms:modified>
</cp:coreProperties>
</file>