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worksheets/sheet5.xml" ContentType="application/vnd.openxmlformats-officedocument.spreadsheetml.worksheet+xml"/>
  <Override PartName="/xl/drawings/drawing41.xml" ContentType="application/vnd.openxmlformats-officedocument.drawing+xml"/>
  <Override PartName="/xl/worksheets/sheet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<sst xmlns="http://schemas.openxmlformats.org/spreadsheetml/2006/main" count="1795" uniqueCount="234">
  <si>
    <t>Tabelle 1: Entwicklung Ausgleichsenergie: Auswertung pro Tag</t>
  </si>
  <si>
    <t>Datum</t>
  </si>
  <si>
    <t>Stunde</t>
  </si>
  <si>
    <t/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</si>
  <si>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</si>
  <si>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</si>
  <si>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</si>
  <si>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</si>
  <si>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</si>
  <si>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</si>
  <si>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</si>
  <si>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</si>
  <si>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</si>
  <si>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</si>
  <si>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</si>
  <si>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</si>
  <si>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</si>
  <si>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</si>
  <si>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</si>
  <si>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</si>
  <si>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</si>
  <si>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</si>
  <si>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</si>
  <si>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</si>
  <si>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</si>
  <si>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</si>
  <si>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</si>
  <si>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</si>
  <si>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</si>
  <si>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</si>
  <si>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</si>
  <si>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</si>
  <si>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</si>
  <si>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</si>
  <si>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</si>
  <si>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</si>
  <si>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</si>
  <si>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</si>
  <si>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</si>
  <si>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</si>
  <si>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</si>
  <si>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</si>
  <si>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</si>
  <si>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</si>
  <si>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</si>
  <si>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</si>
  <si>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</si>
  <si>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</si>
  <si>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</si>
  <si>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</si>
  <si>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</si>
  <si>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</si>
  <si>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</si>
  <si>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</si>
  <si>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</si>
  <si>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</si>
  <si>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</si>
  <si>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</si>
  <si>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</si>
  <si>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</si>
  <si>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</si>
  <si>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</si>
  <si>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</si>
  <si>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</si>
  <si>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</si>
  <si>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</si>
  <si>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</si>
  <si>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</si>
  <si>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</si>
  <si>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</si>
  <si>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</si>
  <si>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</si>
  <si>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</si>
  <si>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</si>
  <si>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</si>
  <si>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</si>
  <si>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</si>
  <si>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</si>
  <si>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</si>
  <si>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</si>
  <si>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</si>
  <si>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</si>
  <si>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</si>
  <si>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</si>
  <si>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</si>
  <si>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</si>
  <si>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</si>
  <si>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</si>
  <si>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</si>
  <si>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</si>
  <si>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</si>
  <si>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</si>
  <si>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</si>
  <si>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</si>
  <si>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</si>
  <si>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</si>
  <si>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</si>
  <si>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</si>
  <si>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</si>
  <si>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</si>
  <si>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</si>
  <si>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</si>
  <si>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</si>
  <si>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</si>
  <si>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</si>
  <si>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</si>
  <si>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</si>
  <si>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</si>
  <si>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</si>
  <si>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BG (Kom.) Überlieferung          in kWh/h</t>
  </si>
  <si>
    <t>BG (Kom.) Unterlieferung        in kWh/h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</si>
  <si>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</si>
  <si>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</si>
  <si>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</si>
  <si>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</si>
  <si>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</si>
  <si>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</si>
  <si>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</si>
  <si>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</si>
  <si>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</si>
  <si>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</si>
  <si>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</si>
  <si>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</si>
  <si>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</si>
  <si>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</si>
  <si>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</si>
  <si>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</si>
  <si>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</si>
  <si>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</si>
  <si>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</si>
  <si>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</si>
  <si>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</si>
  <si>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</si>
  <si>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</si>
  <si>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</si>
  <si>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</si>
  <si>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</si>
  <si>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</si>
  <si>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</si>
  <si>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</si>
  <si>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</si>
  <si>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</si>
  <si>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</si>
  <si>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</si>
  <si>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</si>
  <si>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</si>
  <si>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</si>
  <si>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</si>
  <si>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</si>
  <si>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</si>
  <si>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</si>
  <si>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</si>
  <si>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</si>
  <si>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</si>
  <si>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</si>
  <si>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</si>
  <si>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</si>
  <si>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</si>
  <si>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</si>
  <si>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</si>
  <si>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</si>
  <si>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</si>
  <si>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</si>
  <si>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</si>
  <si>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</si>
  <si>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</si>
  <si>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</si>
  <si>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</si>
  <si>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</si>
  <si>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</si>
  <si>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</si>
  <si>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</si>
  <si>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</si>
  <si>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</si>
  <si>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</si>
  <si>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</si>
  <si>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</si>
  <si>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</si>
  <si>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</si>
  <si>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</si>
  <si>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</si>
  <si>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</si>
  <si>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</si>
  <si>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</si>
  <si>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</si>
  <si>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</si>
  <si>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</si>
  <si>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</si>
  <si>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</si>
  <si>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</si>
  <si>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</si>
  <si>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</si>
  <si>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</si>
  <si>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</si>
  <si>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</si>
  <si>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</si>
  <si>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</si>
  <si>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</si>
  <si>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</si>
  <si>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</si>
  <si>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</si>
  <si>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</si>
  <si>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</si>
  <si>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</si>
  <si>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</si>
  <si>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30.</t>
  </si>
  <si>
    <t>03/08</t>
  </si>
  <si>
    <t>BG (ext.+Handel) Überlieferung in kWh/h</t>
  </si>
  <si>
    <t>BG (ext.+Handel) Unterlieferung in kWh/h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</si>
  <si>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</si>
  <si>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</si>
  <si>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</si>
  <si>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</si>
  <si>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</si>
  <si>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</si>
  <si>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</si>
  <si>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</si>
  <si>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</si>
  <si>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</si>
  <si>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</si>
  <si>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</si>
  <si>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</si>
  <si>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</si>
  <si>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</si>
  <si>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</si>
  <si>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</si>
  <si>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</si>
  <si>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</si>
  <si>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</si>
  <si>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</si>
  <si>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</si>
  <si>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</si>
  <si>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Tabelle 2: Mengen- und Preisentwicklung der AE-Abrufe von RZF pro Tag - November 2009</t>
  </si>
  <si>
    <t>11/09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</si>
</sst>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9.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17" fillId="0" borderId="6" xfId="0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top" wrapText="1" shrinkToFit="1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4" fontId="13" fillId="3" borderId="1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/>
    </xf>
    <xf numFmtId="20" fontId="28" fillId="0" borderId="0" xfId="23" applyNumberFormat="1" applyFont="1">
      <alignment/>
      <protection/>
    </xf>
    <xf numFmtId="3" fontId="19" fillId="0" borderId="12" xfId="23" applyNumberFormat="1" applyFont="1" applyBorder="1">
      <alignment/>
      <protection/>
    </xf>
    <xf numFmtId="20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3" fontId="15" fillId="0" borderId="4" xfId="23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6" fontId="19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8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15" fillId="0" borderId="4" xfId="20" applyNumberFormat="1" applyFont="1" applyBorder="1" applyAlignment="1">
      <alignment horizontal="right" vertical="center" wrapText="1"/>
      <protection/>
    </xf>
    <xf numFmtId="3" fontId="15" fillId="0" borderId="7" xfId="20" applyNumberFormat="1" applyFont="1" applyBorder="1" applyAlignment="1">
      <alignment horizontal="center" vertical="top" wrapText="1"/>
      <protection/>
    </xf>
    <xf numFmtId="10" fontId="15" fillId="0" borderId="3" xfId="0" applyNumberFormat="1" applyFont="1" applyBorder="1" applyAlignment="1">
      <alignment horizontal="center"/>
    </xf>
    <xf numFmtId="3" fontId="15" fillId="0" borderId="7" xfId="22" applyNumberFormat="1" applyFont="1" applyBorder="1" applyAlignment="1">
      <alignment horizontal="center" vertical="top" wrapText="1"/>
      <protection/>
    </xf>
    <xf numFmtId="186" fontId="15" fillId="0" borderId="4" xfId="22" applyNumberFormat="1" applyFont="1" applyBorder="1" applyAlignment="1">
      <alignment horizontal="center" vertical="top" wrapText="1"/>
      <protection/>
    </xf>
    <xf numFmtId="10" fontId="15" fillId="0" borderId="4" xfId="22" applyNumberFormat="1" applyFont="1" applyBorder="1" applyAlignment="1">
      <alignment horizontal="center" vertical="top" wrapText="1"/>
      <protection/>
    </xf>
    <xf numFmtId="3" fontId="15" fillId="0" borderId="4" xfId="22" applyNumberFormat="1" applyFont="1" applyBorder="1" applyAlignment="1">
      <alignment vertical="center" wrapText="1"/>
      <protection/>
    </xf>
    <xf numFmtId="3" fontId="15" fillId="0" borderId="1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vertical="center" wrapText="1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3" fontId="15" fillId="0" borderId="4" xfId="22" applyNumberFormat="1" applyFont="1" applyBorder="1" applyAlignment="1">
      <alignment horizontal="right" vertical="center" wrapText="1"/>
      <protection/>
    </xf>
    <xf numFmtId="3" fontId="15" fillId="0" borderId="9" xfId="22" applyNumberFormat="1" applyFont="1" applyBorder="1" applyAlignment="1">
      <alignment horizontal="right" vertical="center" wrapText="1"/>
      <protection/>
    </xf>
    <xf numFmtId="3" fontId="15" fillId="0" borderId="8" xfId="22" applyNumberFormat="1" applyFont="1" applyBorder="1" applyAlignment="1">
      <alignment horizontal="right" vertical="center" wrapText="1"/>
      <protection/>
    </xf>
    <xf numFmtId="3" fontId="15" fillId="0" borderId="4" xfId="0" applyNumberFormat="1" applyFont="1" applyBorder="1" applyAlignment="1">
      <alignment horizontal="right" vertical="center"/>
    </xf>
    <xf numFmtId="3" fontId="15" fillId="0" borderId="7" xfId="21" applyNumberFormat="1" applyFont="1" applyBorder="1" applyAlignment="1">
      <alignment horizontal="center" vertical="top" wrapText="1"/>
      <protection/>
    </xf>
    <xf numFmtId="4" fontId="19" fillId="0" borderId="0" xfId="0" applyNumberFormat="1" applyFont="1" applyAlignment="1">
      <alignment/>
    </xf>
    <xf numFmtId="10" fontId="15" fillId="0" borderId="8" xfId="0" applyNumberFormat="1" applyFont="1" applyBorder="1" applyAlignment="1">
      <alignment horizontal="right" vertical="center"/>
    </xf>
    <xf numFmtId="3" fontId="15" fillId="0" borderId="4" xfId="21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8" xfId="21" applyNumberFormat="1" applyFont="1" applyBorder="1" applyAlignment="1">
      <alignment horizontal="right" vertical="center" wrapText="1"/>
      <protection/>
    </xf>
    <xf numFmtId="3" fontId="15" fillId="0" borderId="7" xfId="0" applyNumberFormat="1" applyFont="1" applyFill="1" applyBorder="1" applyAlignment="1">
      <alignment horizontal="right" vertical="top" wrapText="1"/>
    </xf>
    <xf numFmtId="46" fontId="2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3" fontId="19" fillId="0" borderId="4" xfId="23" applyNumberFormat="1" applyFont="1" applyBorder="1" applyAlignment="1">
      <alignment horizontal="right" vertical="center" wrapText="1"/>
      <protection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20" applyNumberFormat="1" applyFont="1" applyBorder="1" applyAlignment="1">
      <alignment horizontal="right" vertical="center" wrapText="1"/>
      <protection/>
    </xf>
    <xf numFmtId="3" fontId="19" fillId="0" borderId="4" xfId="22" applyNumberFormat="1" applyFont="1" applyBorder="1" applyAlignment="1">
      <alignment vertical="center" wrapText="1"/>
      <protection/>
    </xf>
    <xf numFmtId="3" fontId="19" fillId="0" borderId="3" xfId="0" applyNumberFormat="1" applyFont="1" applyBorder="1" applyAlignment="1">
      <alignment vertical="center" wrapText="1"/>
    </xf>
    <xf numFmtId="3" fontId="19" fillId="0" borderId="4" xfId="22" applyNumberFormat="1" applyFont="1" applyBorder="1" applyAlignment="1">
      <alignment horizontal="right" vertical="center" wrapText="1"/>
      <protection/>
    </xf>
    <xf numFmtId="3" fontId="19" fillId="0" borderId="9" xfId="22" applyNumberFormat="1" applyFont="1" applyBorder="1" applyAlignment="1">
      <alignment horizontal="right" vertical="center" wrapText="1"/>
      <protection/>
    </xf>
    <xf numFmtId="3" fontId="19" fillId="0" borderId="4" xfId="21" applyNumberFormat="1" applyFont="1" applyBorder="1" applyAlignment="1">
      <alignment horizontal="right" vertical="center" wrapText="1"/>
      <protection/>
    </xf>
    <xf numFmtId="49" fontId="19" fillId="0" borderId="3" xfId="0" applyNumberFormat="1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46" fontId="28" fillId="0" borderId="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5" fillId="0" borderId="12" xfId="22" applyNumberFormat="1" applyFont="1" applyBorder="1" applyAlignment="1">
      <alignment horizontal="center" vertical="top" wrapText="1"/>
      <protection/>
    </xf>
    <xf numFmtId="180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 wrapText="1"/>
    </xf>
    <xf numFmtId="186" fontId="15" fillId="0" borderId="6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9" fillId="0" borderId="0" xfId="23" applyFont="1">
      <alignment/>
      <protection/>
    </xf>
    <xf numFmtId="4" fontId="19" fillId="0" borderId="12" xfId="23" applyNumberFormat="1" applyFont="1" applyBorder="1">
      <alignment/>
      <protection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0" fontId="15" fillId="0" borderId="3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5" fillId="0" borderId="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0" fontId="15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 horizontal="right" vertical="center"/>
    </xf>
    <xf numFmtId="10" fontId="15" fillId="0" borderId="8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186" fontId="15" fillId="0" borderId="4" xfId="0" applyNumberFormat="1" applyFont="1" applyFill="1" applyBorder="1" applyAlignment="1">
      <alignment horizontal="center" vertical="top" wrapText="1"/>
    </xf>
    <xf numFmtId="186" fontId="15" fillId="0" borderId="3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5" fillId="0" borderId="2" xfId="21" applyNumberFormat="1" applyFont="1" applyBorder="1" applyAlignment="1">
      <alignment horizontal="center" vertical="center" wrapText="1"/>
      <protection/>
    </xf>
    <xf numFmtId="2" fontId="15" fillId="0" borderId="3" xfId="21" applyNumberFormat="1" applyFont="1" applyBorder="1" applyAlignment="1">
      <alignment horizontal="center" vertical="center" wrapText="1"/>
      <protection/>
    </xf>
    <xf numFmtId="2" fontId="15" fillId="0" borderId="2" xfId="22" applyNumberFormat="1" applyFont="1" applyBorder="1" applyAlignment="1">
      <alignment horizontal="center" vertical="center" wrapText="1"/>
      <protection/>
    </xf>
    <xf numFmtId="2" fontId="15" fillId="0" borderId="3" xfId="2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2" xfId="20" applyNumberFormat="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ebruar 04 AGCS" xfId="20"/>
    <cellStyle name="Standard_Juli 04 AGCS" xfId="21"/>
    <cellStyle name="Standard_Maerz 04 AGCS" xfId="22"/>
    <cellStyle name="Standard_OKTOBER 03 AGCS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95"/>
          <c:w val="0.779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3356429"/>
        <c:axId val="302078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3435303"/>
        <c:axId val="30917728"/>
      </c:lineChart>
      <c:catAx>
        <c:axId val="33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1"/>
        <c:lblOffset val="0"/>
        <c:noMultiLvlLbl val="0"/>
      </c:catAx>
      <c:valAx>
        <c:axId val="3020786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At val="1"/>
        <c:crossBetween val="between"/>
        <c:dispUnits/>
        <c:majorUnit val="400000"/>
        <c:minorUnit val="32000"/>
      </c:valAx>
      <c:catAx>
        <c:axId val="3435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35"/>
          <c:w val="0.1775"/>
          <c:h val="0.7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225"/>
          <c:w val="0.7842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39214081"/>
        <c:axId val="173824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22223963"/>
        <c:axId val="65797940"/>
      </c:line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0"/>
        <c:noMultiLvlLbl val="0"/>
      </c:catAx>
      <c:valAx>
        <c:axId val="17382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At val="1"/>
        <c:crossBetween val="between"/>
        <c:dispUnits/>
        <c:majorUnit val="400000"/>
        <c:minorUnit val="32000"/>
      </c:valAx>
      <c:catAx>
        <c:axId val="22223963"/>
        <c:scaling>
          <c:orientation val="minMax"/>
        </c:scaling>
        <c:axPos val="b"/>
        <c:delete val="1"/>
        <c:majorTickMark val="out"/>
        <c:minorTickMark val="none"/>
        <c:tickLblPos val="nextTo"/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223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6375"/>
          <c:w val="0.175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55"/>
          <c:w val="0.782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55310549"/>
        <c:axId val="280328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50969455"/>
        <c:axId val="56071912"/>
      </c:line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0"/>
        <c:noMultiLvlLbl val="0"/>
      </c:catAx>
      <c:valAx>
        <c:axId val="28032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At val="1"/>
        <c:crossBetween val="between"/>
        <c:dispUnits/>
        <c:majorUnit val="400000"/>
        <c:minorUnit val="32000"/>
      </c:valAx>
      <c:catAx>
        <c:axId val="5096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635"/>
          <c:w val="0.17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675"/>
          <c:w val="0.786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34885161"/>
        <c:axId val="455309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7125763"/>
        <c:axId val="64131868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0"/>
        <c:noMultiLvlLbl val="0"/>
      </c:catAx>
      <c:valAx>
        <c:axId val="45530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At val="1"/>
        <c:crossBetween val="between"/>
        <c:dispUnits/>
        <c:majorUnit val="400000"/>
        <c:minorUnit val="32000"/>
      </c:valAx>
      <c:catAx>
        <c:axId val="7125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605"/>
          <c:w val="0.174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5"/>
          <c:w val="0.78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40315901"/>
        <c:axId val="272987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44362519"/>
        <c:axId val="63718352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0"/>
        <c:noMultiLvlLbl val="0"/>
      </c:catAx>
      <c:valAx>
        <c:axId val="2729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At val="1"/>
        <c:crossBetween val="between"/>
        <c:dispUnits/>
        <c:majorUnit val="400000"/>
        <c:minorUnit val="32000"/>
      </c:valAx>
      <c:catAx>
        <c:axId val="4436251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8025"/>
          <c:w val="0.174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3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36594257"/>
        <c:axId val="609128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11344811"/>
        <c:axId val="34994436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0"/>
        <c:noMultiLvlLbl val="0"/>
      </c:catAx>
      <c:valAx>
        <c:axId val="609128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between"/>
        <c:dispUnits/>
        <c:majorUnit val="400000"/>
        <c:minorUnit val="32000"/>
      </c:valAx>
      <c:catAx>
        <c:axId val="11344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4436"/>
        <c:crosses val="autoZero"/>
        <c:auto val="1"/>
        <c:lblOffset val="100"/>
        <c:noMultiLvlLbl val="0"/>
      </c:catAx>
      <c:valAx>
        <c:axId val="3499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344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6025"/>
          <c:w val="0.174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75"/>
          <c:w val="0.784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46514469"/>
        <c:axId val="159770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9575615"/>
        <c:axId val="19071672"/>
      </c:line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auto val="1"/>
        <c:lblOffset val="0"/>
        <c:noMultiLvlLbl val="0"/>
      </c:catAx>
      <c:valAx>
        <c:axId val="1597703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514469"/>
        <c:crossesAt val="1"/>
        <c:crossBetween val="between"/>
        <c:dispUnits/>
        <c:majorUnit val="400000"/>
        <c:minorUnit val="32000"/>
      </c:valAx>
      <c:catAx>
        <c:axId val="9575615"/>
        <c:scaling>
          <c:orientation val="minMax"/>
        </c:scaling>
        <c:axPos val="b"/>
        <c:delete val="1"/>
        <c:majorTickMark val="out"/>
        <c:minorTickMark val="none"/>
        <c:tickLblPos val="nextTo"/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7725"/>
          <c:w val="0.174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325"/>
          <c:w val="0.784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37427321"/>
        <c:axId val="13015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1714131"/>
        <c:axId val="38318316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0"/>
        <c:noMultiLvlLbl val="0"/>
      </c:catAx>
      <c:valAx>
        <c:axId val="130157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  <c:majorUnit val="400000"/>
        <c:minorUnit val="32000"/>
      </c:valAx>
      <c:catAx>
        <c:axId val="117141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5"/>
          <c:w val="0.17375"/>
          <c:h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9320525"/>
        <c:axId val="167758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16765031"/>
        <c:axId val="1666755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0"/>
        <c:noMultiLvlLbl val="0"/>
      </c:catAx>
      <c:valAx>
        <c:axId val="1677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  <c:majorUnit val="400000"/>
        <c:minorUnit val="32000"/>
      </c:valAx>
      <c:catAx>
        <c:axId val="1676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225"/>
          <c:w val="0.1735"/>
          <c:h val="0.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4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15790241"/>
        <c:axId val="789444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3941115"/>
        <c:axId val="35470036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auto val="1"/>
        <c:lblOffset val="0"/>
        <c:noMultiLvlLbl val="0"/>
      </c:catAx>
      <c:valAx>
        <c:axId val="789444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At val="1"/>
        <c:crossBetween val="between"/>
        <c:dispUnits/>
        <c:majorUnit val="400000"/>
        <c:minorUnit val="32000"/>
      </c:valAx>
      <c:catAx>
        <c:axId val="394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7925"/>
          <c:w val="0.1735"/>
          <c:h val="0.7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425"/>
          <c:w val="0.7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50794869"/>
        <c:axId val="545006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20743695"/>
        <c:axId val="5247552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0"/>
        <c:noMultiLvlLbl val="0"/>
      </c:catAx>
      <c:valAx>
        <c:axId val="5450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  <c:majorUnit val="400000"/>
        <c:minorUnit val="32000"/>
      </c:valAx>
      <c:catAx>
        <c:axId val="20743695"/>
        <c:scaling>
          <c:orientation val="minMax"/>
        </c:scaling>
        <c:axPos val="b"/>
        <c:delete val="1"/>
        <c:majorTickMark val="out"/>
        <c:minorTickMark val="none"/>
        <c:tickLblPos val="nextTo"/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675"/>
          <c:w val="0.173"/>
          <c:h val="0.74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175"/>
          <c:w val="0.782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9824097"/>
        <c:axId val="213080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57554363"/>
        <c:axId val="48227220"/>
      </c:line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0"/>
        <c:noMultiLvlLbl val="0"/>
      </c:catAx>
      <c:valAx>
        <c:axId val="21308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At val="1"/>
        <c:crossBetween val="between"/>
        <c:dispUnits/>
      </c:valAx>
      <c:catAx>
        <c:axId val="57554363"/>
        <c:scaling>
          <c:orientation val="minMax"/>
        </c:scaling>
        <c:axPos val="b"/>
        <c:delete val="1"/>
        <c:majorTickMark val="out"/>
        <c:minorTickMark val="none"/>
        <c:tickLblPos val="nextTo"/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55"/>
          <c:w val="0.178"/>
          <c:h val="0.7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075"/>
          <c:w val="0.7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2517705"/>
        <c:axId val="226593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2607523"/>
        <c:axId val="23467708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0"/>
        <c:noMultiLvlLbl val="0"/>
      </c:catAx>
      <c:valAx>
        <c:axId val="2265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  <c:majorUnit val="400000"/>
        <c:minorUnit val="32000"/>
      </c:valAx>
      <c:catAx>
        <c:axId val="2607523"/>
        <c:scaling>
          <c:orientation val="minMax"/>
        </c:scaling>
        <c:axPos val="b"/>
        <c:delete val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5525"/>
          <c:w val="0.17275"/>
          <c:h val="0.7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75"/>
          <c:w val="0.7857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9882781"/>
        <c:axId val="218361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62307767"/>
        <c:axId val="23898992"/>
      </c:line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0"/>
        <c:noMultiLvlLbl val="0"/>
      </c:catAx>
      <c:valAx>
        <c:axId val="21836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At val="1"/>
        <c:crossBetween val="between"/>
        <c:dispUnits/>
      </c:valAx>
      <c:catAx>
        <c:axId val="62307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4"/>
          <c:w val="0.17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"/>
          <c:w val="0.7872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13764337"/>
        <c:axId val="567701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41169483"/>
        <c:axId val="34981028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0"/>
        <c:noMultiLvlLbl val="0"/>
      </c:catAx>
      <c:valAx>
        <c:axId val="56770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At val="1"/>
        <c:crossBetween val="between"/>
        <c:dispUnits/>
      </c:valAx>
      <c:catAx>
        <c:axId val="41169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35"/>
          <c:w val="0.172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525"/>
          <c:w val="0.78575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46393797"/>
        <c:axId val="148909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66910047"/>
        <c:axId val="65319512"/>
      </c:line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0"/>
        <c:noMultiLvlLbl val="0"/>
      </c:catAx>
      <c:valAx>
        <c:axId val="1489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</c:valAx>
      <c:catAx>
        <c:axId val="669100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6925"/>
          <c:w val="0.171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8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51004697"/>
        <c:axId val="563890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37739763"/>
        <c:axId val="4113548"/>
      </c:line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0"/>
        <c:noMultiLvlLbl val="0"/>
      </c:catAx>
      <c:valAx>
        <c:axId val="5638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At val="1"/>
        <c:crossBetween val="between"/>
        <c:dispUnits/>
      </c:valAx>
      <c:catAx>
        <c:axId val="37739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805"/>
          <c:w val="0.1712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6"/>
          <c:w val="0.79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37021933"/>
        <c:axId val="6476194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45986567"/>
        <c:axId val="11225920"/>
      </c:line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0"/>
        <c:noMultiLvlLbl val="0"/>
      </c:catAx>
      <c:valAx>
        <c:axId val="6476194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  <c:majorUnit val="400000"/>
        <c:minorUnit val="32000"/>
      </c:valAx>
      <c:catAx>
        <c:axId val="4598656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9865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69"/>
          <c:w val="0.170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425"/>
          <c:w val="0.789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33924417"/>
        <c:axId val="368842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63523227"/>
        <c:axId val="34838132"/>
      </c:line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0"/>
        <c:noMultiLvlLbl val="0"/>
      </c:catAx>
      <c:valAx>
        <c:axId val="3688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</c:valAx>
      <c:catAx>
        <c:axId val="63523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515"/>
          <c:w val="0.17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45107733"/>
        <c:axId val="33164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29847727"/>
        <c:axId val="194088"/>
      </c:line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0"/>
        <c:noMultiLvlLbl val="0"/>
      </c:catAx>
      <c:valAx>
        <c:axId val="331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</c:valAx>
      <c:catAx>
        <c:axId val="2984772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275"/>
          <c:w val="0.1695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922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1746793"/>
        <c:axId val="157211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7272515"/>
        <c:axId val="65452636"/>
      </c:line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1"/>
        <c:lblOffset val="0"/>
        <c:noMultiLvlLbl val="0"/>
      </c:catAx>
      <c:valAx>
        <c:axId val="1572113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  <c:majorUnit val="400000"/>
        <c:minorUnit val="32000"/>
      </c:valAx>
      <c:catAx>
        <c:axId val="72725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2725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3575"/>
          <c:w val="0.169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"/>
          <c:w val="0.79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52202813"/>
        <c:axId val="632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569431"/>
        <c:axId val="5124880"/>
      </c:line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1"/>
        <c:lblOffset val="0"/>
        <c:noMultiLvlLbl val="0"/>
      </c:catAx>
      <c:valAx>
        <c:axId val="6327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202813"/>
        <c:crossesAt val="1"/>
        <c:crossBetween val="between"/>
        <c:dispUnits/>
        <c:majorUnit val="400000"/>
        <c:minorUnit val="32000"/>
      </c:valAx>
      <c:catAx>
        <c:axId val="569431"/>
        <c:scaling>
          <c:orientation val="minMax"/>
        </c:scaling>
        <c:axPos val="b"/>
        <c:delete val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94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35"/>
          <c:w val="0.169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35"/>
          <c:w val="0.778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31391797"/>
        <c:axId val="1409071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59707599"/>
        <c:axId val="497480"/>
      </c:line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1"/>
        <c:lblOffset val="0"/>
        <c:noMultiLvlLbl val="0"/>
      </c:catAx>
      <c:valAx>
        <c:axId val="1409071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At val="1"/>
        <c:crossBetween val="between"/>
        <c:dispUnits/>
        <c:majorUnit val="400000"/>
        <c:minorUnit val="32000"/>
      </c:valAx>
      <c:catAx>
        <c:axId val="597075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5225"/>
          <c:w val="0.17775"/>
          <c:h val="0.7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375"/>
          <c:w val="0.792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46123921"/>
        <c:axId val="124621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45050091"/>
        <c:axId val="2797636"/>
      </c:line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 val="autoZero"/>
        <c:auto val="1"/>
        <c:lblOffset val="0"/>
        <c:noMultiLvlLbl val="0"/>
      </c:catAx>
      <c:valAx>
        <c:axId val="1246210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At val="1"/>
        <c:crossBetween val="between"/>
        <c:dispUnits/>
        <c:majorUnit val="400000"/>
        <c:minorUnit val="32000"/>
      </c:valAx>
      <c:catAx>
        <c:axId val="450500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0500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78"/>
          <c:w val="0.168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25178725"/>
        <c:axId val="25281934"/>
      </c:scatterChart>
      <c:valAx>
        <c:axId val="2517872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281934"/>
        <c:crosses val="autoZero"/>
        <c:crossBetween val="midCat"/>
        <c:dispUnits>
          <c:builtInUnit val="thousands"/>
        </c:dispUnits>
      </c:valAx>
      <c:valAx>
        <c:axId val="25281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8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3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/>
            </c:numRef>
          </c:val>
        </c:ser>
        <c:overlap val="100"/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97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1"/>
          <c:w val="0.793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42701241"/>
        <c:axId val="487668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'Tab1 Stdl. Daten'!$B$723:$B$746</c:f>
              <c:numCache/>
            </c:numRef>
          </c:cat>
          <c:val>
            <c:numRef>
              <c:f>'Tab1 Stdl. Daten'!$I$723:$I$746</c:f>
              <c:numCache/>
            </c:numRef>
          </c:val>
          <c:smooth val="0"/>
        </c:ser>
        <c:axId val="36248467"/>
        <c:axId val="57800748"/>
      </c:line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0"/>
        <c:noMultiLvlLbl val="0"/>
      </c:catAx>
      <c:valAx>
        <c:axId val="4876685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At val="1"/>
        <c:crossBetween val="between"/>
        <c:dispUnits/>
        <c:majorUnit val="400000"/>
        <c:minorUnit val="32000"/>
      </c:valAx>
      <c:catAx>
        <c:axId val="36248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24846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Daten'!$A$3:$A$745</c:f>
              <c:strCache/>
            </c:strRef>
          </c:cat>
          <c:val>
            <c:numRef>
              <c:f>'Tab1 Stdl. Daten'!$H$3:$H$745</c:f>
              <c:numCache/>
            </c:numRef>
          </c:val>
        </c:ser>
        <c:axId val="50444685"/>
        <c:axId val="51348982"/>
      </c:areaChart>
      <c:catAx>
        <c:axId val="50444685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575"/>
          <c:w val="0.747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59487655"/>
        <c:axId val="65626848"/>
      </c:bar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487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02"/>
          <c:w val="0.168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Monatsdaten'!$A$111:$A$196</c:f>
              <c:strCache/>
            </c:strRef>
          </c:cat>
          <c:val>
            <c:numRef>
              <c:f>'Tab3 Monatsdaten'!$B$111:$B$196</c:f>
              <c:numCache/>
            </c:numRef>
          </c:val>
          <c:smooth val="0"/>
        </c:ser>
        <c:axId val="53770721"/>
        <c:axId val="14174442"/>
      </c:line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  <c:max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707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10/02-11/09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Monatsmengen'!$A$3:$A$88</c:f>
              <c:strCache/>
            </c:strRef>
          </c:cat>
          <c:val>
            <c:numRef>
              <c:f>'Tab3a Monatsmengen'!$B$3:$B$88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Monatsmengen'!$A$3:$A$88</c:f>
              <c:strCache/>
            </c:strRef>
          </c:cat>
          <c:val>
            <c:numRef>
              <c:f>'Tab3a Monatsmengen'!$D$3:$D$88</c:f>
              <c:numCache/>
            </c:numRef>
          </c:val>
          <c:smooth val="0"/>
        </c:ser>
        <c:marker val="1"/>
        <c:axId val="60461115"/>
        <c:axId val="7279124"/>
      </c:line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 val="autoZero"/>
        <c:auto val="1"/>
        <c:lblOffset val="0"/>
        <c:tickLblSkip val="1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10/02-11/09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Monatsmengen'!$A$3:$A$88</c:f>
              <c:strCache/>
            </c:strRef>
          </c:cat>
          <c:val>
            <c:numRef>
              <c:f>'Tab3a Monatsmengen'!$C$3:$C$88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Monatsmengen'!$A$3:$A$88</c:f>
              <c:strCache/>
            </c:strRef>
          </c:cat>
          <c:val>
            <c:numRef>
              <c:f>'Tab3a Monatsmengen'!$E$3:$E$88</c:f>
              <c:numCache/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738142"/>
        <c:crosses val="autoZero"/>
        <c:auto val="1"/>
        <c:lblOffset val="0"/>
        <c:tickLblSkip val="1"/>
        <c:noMultiLvlLbl val="0"/>
      </c:catAx>
      <c:valAx>
        <c:axId val="52738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51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11/09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Preisdaten'!$M$5:$M$90</c:f>
              <c:strCache/>
            </c:strRef>
          </c:cat>
          <c:val>
            <c:numRef>
              <c:f>'Tab4 Preisdaten'!$O$5:$O$90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Preisdaten'!$M$5:$M$90</c:f>
              <c:strCache/>
            </c:strRef>
          </c:cat>
          <c:val>
            <c:numRef>
              <c:f>'Tab4 Preisdaten'!$N$5:$N$90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Preisdaten'!$M$5:$M$90</c:f>
              <c:strCache/>
            </c:strRef>
          </c:cat>
          <c:val>
            <c:numRef>
              <c:f>'Tab4 Preisdaten'!$R$5:$R$90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Preisdaten'!$M$5:$M$90</c:f>
              <c:strCache/>
            </c:strRef>
          </c:cat>
          <c:val>
            <c:numRef>
              <c:f>'Tab4 Preisdaten'!$P$5:$P$90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Preisdaten'!$M$5:$M$90</c:f>
              <c:strCache/>
            </c:strRef>
          </c:cat>
          <c:val>
            <c:numRef>
              <c:f>'Tab4 Preisdaten'!$Q$5:$Q$90</c:f>
              <c:numCache/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tickLblSkip val="2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175"/>
          <c:w val="0.780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4477321"/>
        <c:axId val="402958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27118691"/>
        <c:axId val="42741628"/>
      </c:line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0"/>
        <c:noMultiLvlLbl val="0"/>
      </c:catAx>
      <c:valAx>
        <c:axId val="4029589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At val="1"/>
        <c:crossBetween val="between"/>
        <c:dispUnits/>
        <c:majorUnit val="400000"/>
        <c:minorUnit val="32000"/>
      </c:valAx>
      <c:catAx>
        <c:axId val="2711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465"/>
          <c:w val="0.177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11/09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Preisdaten'!$M$65:$M$90</c:f>
              <c:strCache/>
            </c:strRef>
          </c:cat>
          <c:val>
            <c:numRef>
              <c:f>'Tab4 Preisdaten'!$O$65:$O$90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Preisdaten'!$M$65:$M$90</c:f>
              <c:strCache/>
            </c:strRef>
          </c:cat>
          <c:val>
            <c:numRef>
              <c:f>'Tab4 Preisdaten'!$N$65:$N$90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Preisdaten'!$M$65:$M$90</c:f>
              <c:strCache/>
            </c:strRef>
          </c:cat>
          <c:val>
            <c:numRef>
              <c:f>'Tab4 Preisdaten'!$R$65:$R$90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Preisdaten'!$M$65:$M$90</c:f>
              <c:strCache/>
            </c:strRef>
          </c:cat>
          <c:val>
            <c:numRef>
              <c:f>'Tab4 Preisdaten'!$P$65:$P$90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Preisdaten'!$M$65:$M$90</c:f>
              <c:strCache/>
            </c:strRef>
          </c:cat>
          <c:val>
            <c:numRef>
              <c:f>'Tab4 Preisdaten'!$Q$65:$Q$90</c:f>
              <c:numCache/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NV'!$B$120:$B$205</c:f>
              <c:strCache/>
            </c:strRef>
          </c:cat>
          <c:val>
            <c:numRef>
              <c:f>'Tab5 Daten BG NV'!$C$120:$C$205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0"/>
        <c:lblOffset val="100"/>
        <c:noMultiLvlLbl val="0"/>
      </c:catAx>
      <c:valAx>
        <c:axId val="6635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2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65"/>
          <c:w val="0.7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49130333"/>
        <c:axId val="395198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20134007"/>
        <c:axId val="46988336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1"/>
        <c:lblOffset val="0"/>
        <c:noMultiLvlLbl val="0"/>
      </c:catAx>
      <c:valAx>
        <c:axId val="3951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between"/>
        <c:dispUnits/>
        <c:majorUnit val="400000"/>
        <c:minorUnit val="32000"/>
      </c:valAx>
      <c:catAx>
        <c:axId val="20134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605"/>
          <c:w val="0.1767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5"/>
          <c:w val="0.782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20241841"/>
        <c:axId val="4795884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28976395"/>
        <c:axId val="59460964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auto val="1"/>
        <c:lblOffset val="0"/>
        <c:noMultiLvlLbl val="0"/>
      </c:catAx>
      <c:valAx>
        <c:axId val="47958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At val="1"/>
        <c:crossBetween val="between"/>
        <c:dispUnits/>
        <c:majorUnit val="400000"/>
        <c:minorUnit val="32000"/>
      </c:valAx>
      <c:catAx>
        <c:axId val="2897639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7639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65"/>
          <c:w val="0.1765"/>
          <c:h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812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65386629"/>
        <c:axId val="516087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61825567"/>
        <c:axId val="19559192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1"/>
        <c:lblOffset val="0"/>
        <c:noMultiLvlLbl val="0"/>
      </c:catAx>
      <c:valAx>
        <c:axId val="51608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  <c:majorUnit val="400000"/>
        <c:minorUnit val="32000"/>
      </c:valAx>
      <c:catAx>
        <c:axId val="6182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7725"/>
          <c:w val="0.176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25"/>
          <c:w val="0.779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41815001"/>
        <c:axId val="407906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31571891"/>
        <c:axId val="15711564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1"/>
        <c:lblOffset val="0"/>
        <c:noMultiLvlLbl val="0"/>
      </c:catAx>
      <c:valAx>
        <c:axId val="40790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815001"/>
        <c:crossesAt val="1"/>
        <c:crossBetween val="between"/>
        <c:dispUnits/>
        <c:majorUnit val="400000"/>
        <c:minorUnit val="32000"/>
      </c:valAx>
      <c:catAx>
        <c:axId val="315718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6375"/>
          <c:w val="0.176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425"/>
          <c:w val="0.782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7186349"/>
        <c:axId val="6467714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45223367"/>
        <c:axId val="4357120"/>
      </c:line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auto val="1"/>
        <c:lblOffset val="0"/>
        <c:noMultiLvlLbl val="0"/>
      </c:catAx>
      <c:valAx>
        <c:axId val="6467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186349"/>
        <c:crossesAt val="1"/>
        <c:crossBetween val="between"/>
        <c:dispUnits/>
        <c:majorUnit val="400000"/>
        <c:minorUnit val="32000"/>
      </c:valAx>
      <c:catAx>
        <c:axId val="452233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075"/>
          <c:w val="0.175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0.02675</cdr:y>
    </cdr:from>
    <cdr:to>
      <cdr:x>0.14375</cdr:x>
      <cdr:y>0.06525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0.02675</cdr:y>
    </cdr:from>
    <cdr:to>
      <cdr:x>0.8245</cdr:x>
      <cdr:y>0.06525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0.851</cdr:y>
    </cdr:from>
    <cdr:to>
      <cdr:x>0.69925</cdr:x>
      <cdr:y>0.8885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390900"/>
          <a:ext cx="3390900" cy="1524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0.09325</cdr:y>
    </cdr:from>
    <cdr:to>
      <cdr:x>0.718</cdr:x>
      <cdr:y>0.1375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71475"/>
          <a:ext cx="32004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0.027</cdr:y>
    </cdr:from>
    <cdr:to>
      <cdr:x>0.1375</cdr:x>
      <cdr:y>0.07925</cdr:y>
    </cdr:to>
    <cdr:sp>
      <cdr:nvSpPr>
        <cdr:cNvPr id="1" name="TextBox 5"/>
        <cdr:cNvSpPr txBox="1">
          <a:spLocks noChangeArrowheads="1"/>
        </cdr:cNvSpPr>
      </cdr:nvSpPr>
      <cdr:spPr>
        <a:xfrm>
          <a:off x="323850" y="10477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0.7075</cdr:x>
      <cdr:y>0.027</cdr:y>
    </cdr:from>
    <cdr:to>
      <cdr:x>0.8135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047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0.03225</cdr:y>
    </cdr:from>
    <cdr:to>
      <cdr:x>0.1225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238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0.698</cdr:x>
      <cdr:y>0.0375</cdr:y>
    </cdr:from>
    <cdr:to>
      <cdr:x>0.80625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0.0205</cdr:y>
    </cdr:from>
    <cdr:to>
      <cdr:x>0.1085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209550" y="76200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0.73025</cdr:x>
      <cdr:y>0.03425</cdr:y>
    </cdr:from>
    <cdr:to>
      <cdr:x>0.834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686300" y="13335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0.03425</cdr:y>
    </cdr:from>
    <cdr:to>
      <cdr:x>0.117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333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0.70925</cdr:x>
      <cdr:y>0.03675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529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0.03025</cdr:y>
    </cdr:from>
    <cdr:to>
      <cdr:x>0.14175</cdr:x>
      <cdr:y>0.08275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0.03025</cdr:y>
    </cdr:from>
    <cdr:to>
      <cdr:x>0.814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0.02925</cdr:y>
    </cdr:from>
    <cdr:to>
      <cdr:x>0.128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0.72125</cdr:x>
      <cdr:y>0.03725</cdr:y>
    </cdr:from>
    <cdr:to>
      <cdr:x>0.82575</cdr:x>
      <cdr:y>0.073</cdr:y>
    </cdr:to>
    <cdr:sp>
      <cdr:nvSpPr>
        <cdr:cNvPr id="2" name="TextBox 6"/>
        <cdr:cNvSpPr txBox="1">
          <a:spLocks noChangeArrowheads="1"/>
        </cdr:cNvSpPr>
      </cdr:nvSpPr>
      <cdr:spPr>
        <a:xfrm>
          <a:off x="463867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0.05125</cdr:y>
    </cdr:from>
    <cdr:to>
      <cdr:x>0.1225</cdr:x>
      <cdr:y>0.10525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20002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</cdr:x>
      <cdr:y>0.03725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624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0.03225</cdr:y>
    </cdr:from>
    <cdr:to>
      <cdr:x>0.135</cdr:x>
      <cdr:y>0.08625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238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0.72625</cdr:x>
      <cdr:y>0.046</cdr:y>
    </cdr:from>
    <cdr:to>
      <cdr:x>0.83225</cdr:x>
      <cdr:y>0.08625</cdr:y>
    </cdr:to>
    <cdr:sp>
      <cdr:nvSpPr>
        <cdr:cNvPr id="2" name="TextBox 6"/>
        <cdr:cNvSpPr txBox="1">
          <a:spLocks noChangeArrowheads="1"/>
        </cdr:cNvSpPr>
      </cdr:nvSpPr>
      <cdr:spPr>
        <a:xfrm>
          <a:off x="468630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0.0385</cdr:y>
    </cdr:from>
    <cdr:to>
      <cdr:x>0.12925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0.053</cdr:y>
    </cdr:from>
    <cdr:to>
      <cdr:x>0.82575</cdr:x>
      <cdr:y>0.0905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</cdr:y>
    </cdr:from>
    <cdr:to>
      <cdr:x>0.134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0.72075</cdr:x>
      <cdr:y>0.03725</cdr:y>
    </cdr:from>
    <cdr:to>
      <cdr:x>0.827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0.03175</cdr:y>
    </cdr:from>
    <cdr:to>
      <cdr:x>0.14525</cdr:x>
      <cdr:y>0.08275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0.7145</cdr:x>
      <cdr:y>0.03175</cdr:y>
    </cdr:from>
    <cdr:to>
      <cdr:x>0.82375</cdr:x>
      <cdr:y>0.08275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0.02475</cdr:y>
    </cdr:from>
    <cdr:to>
      <cdr:x>0.1295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95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0.7135</cdr:x>
      <cdr:y>0.03925</cdr:y>
    </cdr:from>
    <cdr:to>
      <cdr:x>0.81725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0.02275</cdr:y>
    </cdr:from>
    <cdr:to>
      <cdr:x>0.14075</cdr:x>
      <cdr:y>0.0755</cdr:y>
    </cdr:to>
    <cdr:sp>
      <cdr:nvSpPr>
        <cdr:cNvPr id="1" name="TextBox 5"/>
        <cdr:cNvSpPr txBox="1">
          <a:spLocks noChangeArrowheads="1"/>
        </cdr:cNvSpPr>
      </cdr:nvSpPr>
      <cdr:spPr>
        <a:xfrm>
          <a:off x="361950" y="8572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0.7185</cdr:x>
      <cdr:y>0.03775</cdr:y>
    </cdr:from>
    <cdr:to>
      <cdr:x>0.823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0.0215</cdr:y>
    </cdr:from>
    <cdr:to>
      <cdr:x>0.10425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</cdr:x>
      <cdr:y>0.03575</cdr:y>
    </cdr:from>
    <cdr:to>
      <cdr:x>0.83125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0.02475</cdr:y>
    </cdr:from>
    <cdr:to>
      <cdr:x>0.1375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0.03725</cdr:y>
    </cdr:from>
    <cdr:to>
      <cdr:x>0.84525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0.02725</cdr:y>
    </cdr:from>
    <cdr:to>
      <cdr:x>0.1305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47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</cdr:x>
      <cdr:y>0.02725</cdr:y>
    </cdr:from>
    <cdr:to>
      <cdr:x>0.82525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0.0305</cdr:y>
    </cdr:from>
    <cdr:to>
      <cdr:x>0.17375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0.038</cdr:y>
    </cdr:from>
    <cdr:to>
      <cdr:x>0.83375</cdr:x>
      <cdr:y>0.07625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0.0265</cdr:y>
    </cdr:from>
    <cdr:to>
      <cdr:x>0.1445</cdr:x>
      <cdr:y>0.079</cdr:y>
    </cdr:to>
    <cdr:sp>
      <cdr:nvSpPr>
        <cdr:cNvPr id="1" name="TextBox 5"/>
        <cdr:cNvSpPr txBox="1">
          <a:spLocks noChangeArrowheads="1"/>
        </cdr:cNvSpPr>
      </cdr:nvSpPr>
      <cdr:spPr>
        <a:xfrm>
          <a:off x="409575" y="1047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0.7245</cdr:x>
      <cdr:y>0.03625</cdr:y>
    </cdr:from>
    <cdr:to>
      <cdr:x>0.82775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0.03925</cdr:y>
    </cdr:from>
    <cdr:to>
      <cdr:x>0.141</cdr:x>
      <cdr:y>0.09375</cdr:y>
    </cdr:to>
    <cdr:sp>
      <cdr:nvSpPr>
        <cdr:cNvPr id="1" name="TextBox 5"/>
        <cdr:cNvSpPr txBox="1">
          <a:spLocks noChangeArrowheads="1"/>
        </cdr:cNvSpPr>
      </cdr:nvSpPr>
      <cdr:spPr>
        <a:xfrm>
          <a:off x="390525" y="1524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</cdr:x>
      <cdr:y>0.0545</cdr:y>
    </cdr:from>
    <cdr:to>
      <cdr:x>0.828</cdr:x>
      <cdr:y>0.09375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0.0255</cdr:y>
    </cdr:from>
    <cdr:to>
      <cdr:x>0.13375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</cdr:y>
    </cdr:from>
    <cdr:to>
      <cdr:x>0.83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0.023</cdr:y>
    </cdr:from>
    <cdr:to>
      <cdr:x>0.13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0.038</cdr:y>
    </cdr:from>
    <cdr:to>
      <cdr:x>0.83775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0.0295</cdr:y>
    </cdr:from>
    <cdr:to>
      <cdr:x>0.1395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0.0375</cdr:y>
    </cdr:from>
    <cdr:to>
      <cdr:x>0.78775</cdr:x>
      <cdr:y>0.074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0.72675</cdr:x>
      <cdr:y>0.042</cdr:y>
    </cdr:from>
    <cdr:to>
      <cdr:x>0.82875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6192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</cdr:y>
    </cdr:from>
    <cdr:to>
      <cdr:x>0.9805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267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November 2009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695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0.449</cdr:x>
      <cdr:y>0.9455</cdr:y>
    </cdr:from>
    <cdr:to>
      <cdr:x>0.56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67665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0.08175</cdr:x>
      <cdr:y>0.80325</cdr:y>
    </cdr:from>
    <cdr:to>
      <cdr:x>0.36775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552450" y="3124200"/>
          <a:ext cx="1952625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0.67125</cdr:x>
      <cdr:y>0.80325</cdr:y>
    </cdr:from>
    <cdr:to>
      <cdr:x>0.93575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0" y="3124200"/>
          <a:ext cx="1800225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0.375</cdr:x>
      <cdr:y>0.7275</cdr:y>
    </cdr:from>
    <cdr:to>
      <cdr:x>0.54725</cdr:x>
      <cdr:y>0.7785</cdr:y>
    </cdr:to>
    <cdr:sp>
      <cdr:nvSpPr>
        <cdr:cNvPr id="6" name="TextBox 7"/>
        <cdr:cNvSpPr txBox="1">
          <a:spLocks noChangeArrowheads="1"/>
        </cdr:cNvSpPr>
      </cdr:nvSpPr>
      <cdr:spPr>
        <a:xfrm>
          <a:off x="2552700" y="2828925"/>
          <a:ext cx="1171575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0.908</cdr:y>
    </cdr:from>
    <cdr:to>
      <cdr:x>0.52725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752850"/>
          <a:ext cx="97155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0.16125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1133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0.09475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" y="19050"/>
          <a:ext cx="6343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November 2009 in kWh</a:t>
          </a:r>
        </a:p>
      </cdr:txBody>
    </cdr:sp>
  </cdr:relSizeAnchor>
  <cdr:relSizeAnchor xmlns:cdr="http://schemas.openxmlformats.org/drawingml/2006/chartDrawing">
    <cdr:from>
      <cdr:x>0.546</cdr:x>
      <cdr:y>0.42175</cdr:y>
    </cdr:from>
    <cdr:to>
      <cdr:x>0.5795</cdr:x>
      <cdr:y>0.45</cdr:y>
    </cdr:to>
    <cdr:sp>
      <cdr:nvSpPr>
        <cdr:cNvPr id="4" name="Line 4"/>
        <cdr:cNvSpPr>
          <a:spLocks/>
        </cdr:cNvSpPr>
      </cdr:nvSpPr>
      <cdr:spPr>
        <a:xfrm flipH="1">
          <a:off x="3819525" y="17430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0.52425</cdr:y>
    </cdr:from>
    <cdr:to>
      <cdr:x>0.57925</cdr:x>
      <cdr:y>0.55025</cdr:y>
    </cdr:to>
    <cdr:sp>
      <cdr:nvSpPr>
        <cdr:cNvPr id="5" name="Line 5"/>
        <cdr:cNvSpPr>
          <a:spLocks/>
        </cdr:cNvSpPr>
      </cdr:nvSpPr>
      <cdr:spPr>
        <a:xfrm flipH="1" flipV="1">
          <a:off x="3848100" y="21621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104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0.039</cdr:y>
    </cdr:from>
    <cdr:to>
      <cdr:x>0.86775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171450"/>
          <a:ext cx="43148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November 2009</a:t>
          </a:r>
        </a:p>
      </cdr:txBody>
    </cdr:sp>
  </cdr:relSizeAnchor>
  <cdr:relSizeAnchor xmlns:cdr="http://schemas.openxmlformats.org/drawingml/2006/chartDrawing">
    <cdr:from>
      <cdr:x>0.0655</cdr:x>
      <cdr:y>0.064</cdr:y>
    </cdr:from>
    <cdr:to>
      <cdr:x>0.15025</cdr:x>
      <cdr:y>0.11375</cdr:y>
    </cdr:to>
    <cdr:sp>
      <cdr:nvSpPr>
        <cdr:cNvPr id="2" name="TextBox 4"/>
        <cdr:cNvSpPr txBox="1">
          <a:spLocks noChangeArrowheads="1"/>
        </cdr:cNvSpPr>
      </cdr:nvSpPr>
      <cdr:spPr>
        <a:xfrm>
          <a:off x="419100" y="28575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0.07575</cdr:x>
      <cdr:y>0.9295</cdr:y>
    </cdr:from>
    <cdr:to>
      <cdr:x>0.14775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85775" y="4143375"/>
          <a:ext cx="4667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0.17675</cdr:y>
    </cdr:from>
    <cdr:to>
      <cdr:x>0.331</cdr:x>
      <cdr:y>0.2215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781050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0.10475</cdr:x>
      <cdr:y>0.8065</cdr:y>
    </cdr:from>
    <cdr:to>
      <cdr:x>0.347</cdr:x>
      <cdr:y>0.85125</cdr:y>
    </cdr:to>
    <cdr:sp>
      <cdr:nvSpPr>
        <cdr:cNvPr id="5" name="TextBox 7"/>
        <cdr:cNvSpPr txBox="1">
          <a:spLocks noChangeArrowheads="1"/>
        </cdr:cNvSpPr>
      </cdr:nvSpPr>
      <cdr:spPr>
        <a:xfrm>
          <a:off x="676275" y="3600450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0.90575</cdr:y>
    </cdr:from>
    <cdr:to>
      <cdr:x>0.52775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657600"/>
          <a:ext cx="9906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0.157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1104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0.08775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" y="19050"/>
          <a:ext cx="6429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November 2009 in Euro</a:t>
          </a:r>
        </a:p>
      </cdr:txBody>
    </cdr:sp>
  </cdr:relSizeAnchor>
  <cdr:relSizeAnchor xmlns:cdr="http://schemas.openxmlformats.org/drawingml/2006/chartDrawing">
    <cdr:from>
      <cdr:x>0.53775</cdr:x>
      <cdr:y>0.446</cdr:y>
    </cdr:from>
    <cdr:to>
      <cdr:x>0.57475</cdr:x>
      <cdr:y>0.47725</cdr:y>
    </cdr:to>
    <cdr:sp>
      <cdr:nvSpPr>
        <cdr:cNvPr id="4" name="Line 4"/>
        <cdr:cNvSpPr>
          <a:spLocks/>
        </cdr:cNvSpPr>
      </cdr:nvSpPr>
      <cdr:spPr>
        <a:xfrm flipH="1">
          <a:off x="3781425" y="1800225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0.52475</cdr:y>
    </cdr:from>
    <cdr:to>
      <cdr:x>0.5795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800475" y="212407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8963025" y="923925"/>
        <a:ext cx="6324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8943975" y="5086350"/>
        <a:ext cx="62960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123825</xdr:rowOff>
    </xdr:to>
    <xdr:graphicFrame>
      <xdr:nvGraphicFramePr>
        <xdr:cNvPr id="3" name="Chart 5"/>
        <xdr:cNvGraphicFramePr/>
      </xdr:nvGraphicFramePr>
      <xdr:xfrm>
        <a:off x="8943975" y="9210675"/>
        <a:ext cx="6305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8953500" y="13354050"/>
        <a:ext cx="63150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8943975" y="17478375"/>
        <a:ext cx="63436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114300</xdr:rowOff>
    </xdr:to>
    <xdr:graphicFrame>
      <xdr:nvGraphicFramePr>
        <xdr:cNvPr id="6" name="Chart 8"/>
        <xdr:cNvGraphicFramePr/>
      </xdr:nvGraphicFramePr>
      <xdr:xfrm>
        <a:off x="8953500" y="21593175"/>
        <a:ext cx="63531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8943975" y="25669875"/>
        <a:ext cx="636270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133350</xdr:rowOff>
    </xdr:to>
    <xdr:graphicFrame>
      <xdr:nvGraphicFramePr>
        <xdr:cNvPr id="8" name="Chart 10"/>
        <xdr:cNvGraphicFramePr/>
      </xdr:nvGraphicFramePr>
      <xdr:xfrm>
        <a:off x="8943975" y="29794200"/>
        <a:ext cx="63627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123825</xdr:rowOff>
    </xdr:to>
    <xdr:graphicFrame>
      <xdr:nvGraphicFramePr>
        <xdr:cNvPr id="9" name="Chart 11"/>
        <xdr:cNvGraphicFramePr/>
      </xdr:nvGraphicFramePr>
      <xdr:xfrm>
        <a:off x="8943975" y="33899475"/>
        <a:ext cx="63817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114300</xdr:rowOff>
    </xdr:to>
    <xdr:graphicFrame>
      <xdr:nvGraphicFramePr>
        <xdr:cNvPr id="10" name="Chart 12"/>
        <xdr:cNvGraphicFramePr/>
      </xdr:nvGraphicFramePr>
      <xdr:xfrm>
        <a:off x="8943975" y="37995225"/>
        <a:ext cx="64008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123825</xdr:rowOff>
    </xdr:to>
    <xdr:graphicFrame>
      <xdr:nvGraphicFramePr>
        <xdr:cNvPr id="11" name="Chart 13"/>
        <xdr:cNvGraphicFramePr/>
      </xdr:nvGraphicFramePr>
      <xdr:xfrm>
        <a:off x="8943975" y="42110025"/>
        <a:ext cx="64103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133350</xdr:rowOff>
    </xdr:to>
    <xdr:graphicFrame>
      <xdr:nvGraphicFramePr>
        <xdr:cNvPr id="12" name="Chart 14"/>
        <xdr:cNvGraphicFramePr/>
      </xdr:nvGraphicFramePr>
      <xdr:xfrm>
        <a:off x="8943975" y="46224825"/>
        <a:ext cx="6419850" cy="4048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152400</xdr:rowOff>
    </xdr:to>
    <xdr:graphicFrame>
      <xdr:nvGraphicFramePr>
        <xdr:cNvPr id="13" name="Chart 15"/>
        <xdr:cNvGraphicFramePr/>
      </xdr:nvGraphicFramePr>
      <xdr:xfrm>
        <a:off x="8943975" y="50349150"/>
        <a:ext cx="6419850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8943975" y="54502050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8943975" y="58616850"/>
        <a:ext cx="6438900" cy="4086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114300</xdr:rowOff>
    </xdr:from>
    <xdr:to>
      <xdr:col>16</xdr:col>
      <xdr:colOff>590550</xdr:colOff>
      <xdr:row>385</xdr:row>
      <xdr:rowOff>123825</xdr:rowOff>
    </xdr:to>
    <xdr:graphicFrame>
      <xdr:nvGraphicFramePr>
        <xdr:cNvPr id="16" name="Chart 18"/>
        <xdr:cNvGraphicFramePr/>
      </xdr:nvGraphicFramePr>
      <xdr:xfrm>
        <a:off x="8943975" y="62769750"/>
        <a:ext cx="6448425" cy="3952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8943975" y="66789300"/>
        <a:ext cx="6457950" cy="4105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8943975" y="70942200"/>
        <a:ext cx="6467475" cy="411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114300</xdr:rowOff>
    </xdr:from>
    <xdr:to>
      <xdr:col>16</xdr:col>
      <xdr:colOff>619125</xdr:colOff>
      <xdr:row>457</xdr:row>
      <xdr:rowOff>142875</xdr:rowOff>
    </xdr:to>
    <xdr:graphicFrame>
      <xdr:nvGraphicFramePr>
        <xdr:cNvPr id="19" name="Chart 21"/>
        <xdr:cNvGraphicFramePr/>
      </xdr:nvGraphicFramePr>
      <xdr:xfrm>
        <a:off x="8943975" y="75114150"/>
        <a:ext cx="647700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95250</xdr:rowOff>
    </xdr:to>
    <xdr:graphicFrame>
      <xdr:nvGraphicFramePr>
        <xdr:cNvPr id="20" name="Chart 22"/>
        <xdr:cNvGraphicFramePr/>
      </xdr:nvGraphicFramePr>
      <xdr:xfrm>
        <a:off x="8943975" y="79143225"/>
        <a:ext cx="6486525" cy="4010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142875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8943975" y="83200875"/>
        <a:ext cx="6496050" cy="4029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104775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8943975" y="87277575"/>
        <a:ext cx="6515100" cy="4038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8943975" y="91354275"/>
        <a:ext cx="65341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152400</xdr:rowOff>
    </xdr:from>
    <xdr:to>
      <xdr:col>16</xdr:col>
      <xdr:colOff>685800</xdr:colOff>
      <xdr:row>577</xdr:row>
      <xdr:rowOff>95250</xdr:rowOff>
    </xdr:to>
    <xdr:graphicFrame>
      <xdr:nvGraphicFramePr>
        <xdr:cNvPr id="24" name="Chart 26"/>
        <xdr:cNvGraphicFramePr/>
      </xdr:nvGraphicFramePr>
      <xdr:xfrm>
        <a:off x="8943975" y="95554800"/>
        <a:ext cx="6543675" cy="4057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152400</xdr:rowOff>
    </xdr:from>
    <xdr:to>
      <xdr:col>16</xdr:col>
      <xdr:colOff>714375</xdr:colOff>
      <xdr:row>601</xdr:row>
      <xdr:rowOff>104775</xdr:rowOff>
    </xdr:to>
    <xdr:graphicFrame>
      <xdr:nvGraphicFramePr>
        <xdr:cNvPr id="25" name="Chart 27"/>
        <xdr:cNvGraphicFramePr/>
      </xdr:nvGraphicFramePr>
      <xdr:xfrm>
        <a:off x="8943975" y="99669600"/>
        <a:ext cx="6572250" cy="4067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142875</xdr:rowOff>
    </xdr:from>
    <xdr:to>
      <xdr:col>16</xdr:col>
      <xdr:colOff>733425</xdr:colOff>
      <xdr:row>625</xdr:row>
      <xdr:rowOff>104775</xdr:rowOff>
    </xdr:to>
    <xdr:graphicFrame>
      <xdr:nvGraphicFramePr>
        <xdr:cNvPr id="26" name="Chart 28"/>
        <xdr:cNvGraphicFramePr/>
      </xdr:nvGraphicFramePr>
      <xdr:xfrm>
        <a:off x="8943975" y="103774875"/>
        <a:ext cx="6591300" cy="4076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142875</xdr:rowOff>
    </xdr:to>
    <xdr:graphicFrame>
      <xdr:nvGraphicFramePr>
        <xdr:cNvPr id="27" name="Chart 29"/>
        <xdr:cNvGraphicFramePr/>
      </xdr:nvGraphicFramePr>
      <xdr:xfrm>
        <a:off x="8943975" y="107927775"/>
        <a:ext cx="6610350" cy="4076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133350</xdr:rowOff>
    </xdr:to>
    <xdr:graphicFrame>
      <xdr:nvGraphicFramePr>
        <xdr:cNvPr id="28" name="Chart 30"/>
        <xdr:cNvGraphicFramePr/>
      </xdr:nvGraphicFramePr>
      <xdr:xfrm>
        <a:off x="8943975" y="112080675"/>
        <a:ext cx="6619875" cy="4029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95250</xdr:rowOff>
    </xdr:to>
    <xdr:graphicFrame>
      <xdr:nvGraphicFramePr>
        <xdr:cNvPr id="29" name="Chart 31"/>
        <xdr:cNvGraphicFramePr/>
      </xdr:nvGraphicFramePr>
      <xdr:xfrm>
        <a:off x="8943975" y="116157375"/>
        <a:ext cx="6629400" cy="4029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721</xdr:row>
      <xdr:rowOff>104775</xdr:rowOff>
    </xdr:to>
    <xdr:graphicFrame>
      <xdr:nvGraphicFramePr>
        <xdr:cNvPr id="30" name="Chart 32"/>
        <xdr:cNvGraphicFramePr/>
      </xdr:nvGraphicFramePr>
      <xdr:xfrm>
        <a:off x="8943975" y="120272175"/>
        <a:ext cx="6648450" cy="4038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761</xdr:row>
      <xdr:rowOff>133350</xdr:rowOff>
    </xdr:from>
    <xdr:to>
      <xdr:col>7</xdr:col>
      <xdr:colOff>752475</xdr:colOff>
      <xdr:row>785</xdr:row>
      <xdr:rowOff>142875</xdr:rowOff>
    </xdr:to>
    <xdr:graphicFrame>
      <xdr:nvGraphicFramePr>
        <xdr:cNvPr id="31" name="Chart 50"/>
        <xdr:cNvGraphicFramePr/>
      </xdr:nvGraphicFramePr>
      <xdr:xfrm>
        <a:off x="819150" y="131073525"/>
        <a:ext cx="681990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787</xdr:row>
      <xdr:rowOff>9525</xdr:rowOff>
    </xdr:from>
    <xdr:to>
      <xdr:col>7</xdr:col>
      <xdr:colOff>971550</xdr:colOff>
      <xdr:row>812</xdr:row>
      <xdr:rowOff>95250</xdr:rowOff>
    </xdr:to>
    <xdr:graphicFrame>
      <xdr:nvGraphicFramePr>
        <xdr:cNvPr id="32" name="Chart 51"/>
        <xdr:cNvGraphicFramePr/>
      </xdr:nvGraphicFramePr>
      <xdr:xfrm>
        <a:off x="847725" y="135159750"/>
        <a:ext cx="701040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722</xdr:row>
      <xdr:rowOff>19050</xdr:rowOff>
    </xdr:from>
    <xdr:to>
      <xdr:col>16</xdr:col>
      <xdr:colOff>800100</xdr:colOff>
      <xdr:row>745</xdr:row>
      <xdr:rowOff>123825</xdr:rowOff>
    </xdr:to>
    <xdr:graphicFrame>
      <xdr:nvGraphicFramePr>
        <xdr:cNvPr id="33" name="Chart 57"/>
        <xdr:cNvGraphicFramePr/>
      </xdr:nvGraphicFramePr>
      <xdr:xfrm>
        <a:off x="8943975" y="124396500"/>
        <a:ext cx="6657975" cy="4048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761</xdr:row>
      <xdr:rowOff>152400</xdr:rowOff>
    </xdr:from>
    <xdr:to>
      <xdr:col>15</xdr:col>
      <xdr:colOff>1209675</xdr:colOff>
      <xdr:row>789</xdr:row>
      <xdr:rowOff>85725</xdr:rowOff>
    </xdr:to>
    <xdr:graphicFrame>
      <xdr:nvGraphicFramePr>
        <xdr:cNvPr id="34" name="Chart 58"/>
        <xdr:cNvGraphicFramePr/>
      </xdr:nvGraphicFramePr>
      <xdr:xfrm>
        <a:off x="7972425" y="1310925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814</xdr:row>
      <xdr:rowOff>0</xdr:rowOff>
    </xdr:from>
    <xdr:to>
      <xdr:col>7</xdr:col>
      <xdr:colOff>962025</xdr:colOff>
      <xdr:row>839</xdr:row>
      <xdr:rowOff>0</xdr:rowOff>
    </xdr:to>
    <xdr:graphicFrame>
      <xdr:nvGraphicFramePr>
        <xdr:cNvPr id="35" name="Chart 59"/>
        <xdr:cNvGraphicFramePr/>
      </xdr:nvGraphicFramePr>
      <xdr:xfrm>
        <a:off x="800100" y="139522200"/>
        <a:ext cx="704850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112</xdr:row>
      <xdr:rowOff>85725</xdr:rowOff>
    </xdr:from>
    <xdr:to>
      <xdr:col>15</xdr:col>
      <xdr:colOff>104775</xdr:colOff>
      <xdr:row>148</xdr:row>
      <xdr:rowOff>133350</xdr:rowOff>
    </xdr:to>
    <xdr:graphicFrame>
      <xdr:nvGraphicFramePr>
        <xdr:cNvPr id="1" name="Chart 1"/>
        <xdr:cNvGraphicFramePr/>
      </xdr:nvGraphicFramePr>
      <xdr:xfrm>
        <a:off x="4086225" y="370236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0.247</cdr:y>
    </cdr:from>
    <cdr:to>
      <cdr:x>0.883</cdr:x>
      <cdr:y>0.394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8953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0.62525</cdr:x>
      <cdr:y>0.767</cdr:y>
    </cdr:from>
    <cdr:to>
      <cdr:x>0.95275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0.61675</cdr:x>
      <cdr:y>0.7705</cdr:y>
    </cdr:from>
    <cdr:to>
      <cdr:x>0.902</cdr:x>
      <cdr:y>0.85225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0.0285</cdr:y>
    </cdr:from>
    <cdr:to>
      <cdr:x>0.12975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0.69125</cdr:x>
      <cdr:y>0.0285</cdr:y>
    </cdr:from>
    <cdr:to>
      <cdr:x>0.79825</cdr:x>
      <cdr:y>0.06275</cdr:y>
    </cdr:to>
    <cdr:sp>
      <cdr:nvSpPr>
        <cdr:cNvPr id="2" name="TextBox 6"/>
        <cdr:cNvSpPr txBox="1">
          <a:spLocks noChangeArrowheads="1"/>
        </cdr:cNvSpPr>
      </cdr:nvSpPr>
      <cdr:spPr>
        <a:xfrm>
          <a:off x="4362450" y="11430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November 2009</a:t>
          </a:r>
        </a:p>
      </cdr:txBody>
    </cdr:sp>
  </cdr:relSizeAnchor>
  <cdr:relSizeAnchor xmlns:cdr="http://schemas.openxmlformats.org/drawingml/2006/chartDrawing">
    <cdr:from>
      <cdr:x>0.63</cdr:x>
      <cdr:y>0.221</cdr:y>
    </cdr:from>
    <cdr:to>
      <cdr:x>0.749</cdr:x>
      <cdr:y>0.2815</cdr:y>
    </cdr:to>
    <cdr:sp>
      <cdr:nvSpPr>
        <cdr:cNvPr id="3" name="TextBox 3"/>
        <cdr:cNvSpPr txBox="1">
          <a:spLocks noChangeArrowheads="1"/>
        </cdr:cNvSpPr>
      </cdr:nvSpPr>
      <cdr:spPr>
        <a:xfrm>
          <a:off x="7915275" y="1600200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0.63</cdr:x>
      <cdr:y>0.84675</cdr:y>
    </cdr:from>
    <cdr:to>
      <cdr:x>0.747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7915275" y="6153150"/>
          <a:ext cx="146685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114</xdr:row>
      <xdr:rowOff>495300</xdr:rowOff>
    </xdr:from>
    <xdr:to>
      <xdr:col>19</xdr:col>
      <xdr:colOff>552450</xdr:colOff>
      <xdr:row>155</xdr:row>
      <xdr:rowOff>9525</xdr:rowOff>
    </xdr:to>
    <xdr:graphicFrame>
      <xdr:nvGraphicFramePr>
        <xdr:cNvPr id="1" name="Chart 1"/>
        <xdr:cNvGraphicFramePr/>
      </xdr:nvGraphicFramePr>
      <xdr:xfrm>
        <a:off x="5076825" y="379761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0.0355</cdr:y>
    </cdr:from>
    <cdr:to>
      <cdr:x>0.13525</cdr:x>
      <cdr:y>0.09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42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</cdr:x>
      <cdr:y>0.03825</cdr:y>
    </cdr:from>
    <cdr:to>
      <cdr:x>0.8095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43865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0.028</cdr:y>
    </cdr:from>
    <cdr:to>
      <cdr:x>0.11575</cdr:x>
      <cdr:y>0.0785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04775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0.70775</cdr:x>
      <cdr:y>0.03775</cdr:y>
    </cdr:from>
    <cdr:to>
      <cdr:x>0.817</cdr:x>
      <cdr:y>0.07575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0.0215</cdr:y>
    </cdr:from>
    <cdr:to>
      <cdr:x>0.13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0.7015</cdr:x>
      <cdr:y>0.03725</cdr:y>
    </cdr:from>
    <cdr:to>
      <cdr:x>0.80925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0.0265</cdr:y>
    </cdr:from>
    <cdr:to>
      <cdr:x>0.14775</cdr:x>
      <cdr:y>0.07625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0.0355</cdr:y>
    </cdr:from>
    <cdr:to>
      <cdr:x>0.8015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0.02975</cdr:y>
    </cdr:from>
    <cdr:to>
      <cdr:x>0.121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14300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0.70375</cdr:x>
      <cdr:y>0.03725</cdr:y>
    </cdr:from>
    <cdr:to>
      <cdr:x>0.8105</cdr:x>
      <cdr:y>0.07375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00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0</v>
      </c>
      <c r="C1" s="10"/>
      <c r="H1" s="1" t="s">
        <v>66</v>
      </c>
      <c r="N1" s="3"/>
    </row>
    <row r="2" spans="1:14" ht="37.5" customHeight="1">
      <c r="A2" s="59" t="s">
        <v>1</v>
      </c>
      <c r="B2" s="60" t="s">
        <v>2</v>
      </c>
      <c r="C2" s="61" t="s">
        <v>207</v>
      </c>
      <c r="D2" s="62" t="s">
        <v>208</v>
      </c>
      <c r="E2" s="61" t="s">
        <v>109</v>
      </c>
      <c r="F2" s="62" t="s">
        <v>110</v>
      </c>
      <c r="G2" s="63" t="s">
        <v>111</v>
      </c>
      <c r="H2" s="61" t="s">
        <v>112</v>
      </c>
      <c r="I2" s="62" t="s">
        <v>108</v>
      </c>
      <c r="J2" s="3"/>
      <c r="N2" s="3"/>
    </row>
    <row r="3" spans="1:24" ht="21" customHeight="1">
      <c r="A3" s="250">
        <v>40118</v>
      </c>
      <c r="B3" s="155">
        <v>0.041666666666666664</v>
      </c>
      <c r="C3" s="196">
        <v>-90900.44199999978</v>
      </c>
      <c r="D3" s="195">
        <v>19345.39799999956</v>
      </c>
      <c r="E3" s="196">
        <v>-94159.16301000013</v>
      </c>
      <c r="F3" s="195">
        <v>269794.7536420005</v>
      </c>
      <c r="G3" s="196">
        <v>395919.4537400013</v>
      </c>
      <c r="H3" s="196">
        <v>-500000</v>
      </c>
      <c r="I3" s="156">
        <v>1.91768</v>
      </c>
      <c r="K3" s="8"/>
      <c r="N3" s="1">
        <f>+H3*-1</f>
        <v>500000</v>
      </c>
      <c r="R3" s="191"/>
      <c r="S3" s="6"/>
      <c r="T3" s="8"/>
      <c r="U3" s="8"/>
      <c r="V3" s="8"/>
      <c r="W3" s="8"/>
      <c r="X3" s="8"/>
    </row>
    <row r="4" spans="1:24" ht="13.5">
      <c r="A4" s="250" t="s">
        <v>3</v>
      </c>
      <c r="B4" s="155">
        <v>0.08333333333333333</v>
      </c>
      <c r="C4" s="196">
        <v>-91425.90300000006</v>
      </c>
      <c r="D4" s="195">
        <v>10873.276000000473</v>
      </c>
      <c r="E4" s="196">
        <v>-106138.42880000011</v>
      </c>
      <c r="F4" s="195">
        <v>304907.15758799977</v>
      </c>
      <c r="G4" s="196">
        <v>381783.8983999975</v>
      </c>
      <c r="H4" s="196">
        <v>-500000</v>
      </c>
      <c r="I4" s="156">
        <v>1.91768</v>
      </c>
      <c r="K4" s="8"/>
      <c r="R4" s="191"/>
      <c r="S4" s="6"/>
      <c r="T4" s="8"/>
      <c r="U4" s="8"/>
      <c r="V4" s="8"/>
      <c r="W4" s="8"/>
      <c r="X4" s="8"/>
    </row>
    <row r="5" spans="1:24" ht="13.5">
      <c r="A5" s="250" t="s">
        <v>3</v>
      </c>
      <c r="B5" s="155">
        <v>0.125</v>
      </c>
      <c r="C5" s="196">
        <v>-91338.43400000027</v>
      </c>
      <c r="D5" s="195">
        <v>11400.087000000183</v>
      </c>
      <c r="E5" s="196">
        <v>-75302.04565</v>
      </c>
      <c r="F5" s="195">
        <v>457716.44669200067</v>
      </c>
      <c r="G5" s="196">
        <v>-302476.0542299994</v>
      </c>
      <c r="H5" s="196">
        <v>0</v>
      </c>
      <c r="I5" s="156">
        <v>1.9176171400000002</v>
      </c>
      <c r="K5" s="8"/>
      <c r="R5" s="191"/>
      <c r="S5" s="6"/>
      <c r="T5" s="8"/>
      <c r="U5" s="8"/>
      <c r="V5" s="8"/>
      <c r="W5" s="8"/>
      <c r="X5" s="8"/>
    </row>
    <row r="6" spans="1:24" ht="13.5">
      <c r="A6" s="250" t="s">
        <v>3</v>
      </c>
      <c r="B6" s="155">
        <v>0.16666666666666666</v>
      </c>
      <c r="C6" s="196">
        <v>-91827.75099999986</v>
      </c>
      <c r="D6" s="195">
        <v>17912.301999999756</v>
      </c>
      <c r="E6" s="196">
        <v>-73122.9641</v>
      </c>
      <c r="F6" s="195">
        <v>493137.3223840002</v>
      </c>
      <c r="G6" s="196">
        <v>-346098.90961000044</v>
      </c>
      <c r="H6" s="196">
        <v>0</v>
      </c>
      <c r="I6" s="156">
        <v>1.9176171400000002</v>
      </c>
      <c r="J6" s="3"/>
      <c r="K6" s="8"/>
      <c r="R6" s="191"/>
      <c r="S6" s="6"/>
      <c r="T6" s="8"/>
      <c r="U6" s="8"/>
      <c r="V6" s="8"/>
      <c r="W6" s="8"/>
      <c r="X6" s="8"/>
    </row>
    <row r="7" spans="1:24" ht="13.5">
      <c r="A7" s="250" t="s">
        <v>3</v>
      </c>
      <c r="B7" s="155">
        <v>0.20833333333333334</v>
      </c>
      <c r="C7" s="196">
        <v>-91311.01499999994</v>
      </c>
      <c r="D7" s="195">
        <v>15896.581999999848</v>
      </c>
      <c r="E7" s="196">
        <v>-62214.941520000204</v>
      </c>
      <c r="F7" s="195">
        <v>414677.5232660007</v>
      </c>
      <c r="G7" s="196">
        <v>-277048.1486899992</v>
      </c>
      <c r="H7" s="196">
        <v>0</v>
      </c>
      <c r="I7" s="156">
        <v>1.9176171400000002</v>
      </c>
      <c r="K7" s="8"/>
      <c r="R7" s="191"/>
      <c r="S7" s="6"/>
      <c r="T7" s="8"/>
      <c r="U7" s="8"/>
      <c r="V7" s="8"/>
      <c r="W7" s="8"/>
      <c r="X7" s="8"/>
    </row>
    <row r="8" spans="1:24" ht="13.5">
      <c r="A8" s="250" t="s">
        <v>3</v>
      </c>
      <c r="B8" s="155">
        <v>0.25</v>
      </c>
      <c r="C8" s="196">
        <v>-100267.21699999998</v>
      </c>
      <c r="D8" s="195">
        <v>1622.0930000007372</v>
      </c>
      <c r="E8" s="196">
        <v>-86650.85683343376</v>
      </c>
      <c r="F8" s="195">
        <v>305415.1445314329</v>
      </c>
      <c r="G8" s="196">
        <v>-120119.16412000041</v>
      </c>
      <c r="H8" s="196">
        <v>0</v>
      </c>
      <c r="I8" s="156">
        <v>1.9176171400000002</v>
      </c>
      <c r="K8" s="8"/>
      <c r="R8" s="191"/>
      <c r="S8" s="6"/>
      <c r="T8" s="8"/>
      <c r="U8" s="8"/>
      <c r="V8" s="8"/>
      <c r="W8" s="8"/>
      <c r="X8" s="8"/>
    </row>
    <row r="9" spans="1:24" ht="13.5">
      <c r="A9" s="250" t="s">
        <v>3</v>
      </c>
      <c r="B9" s="155">
        <v>0.2916666666666667</v>
      </c>
      <c r="C9" s="196">
        <v>-1992.4099999999944</v>
      </c>
      <c r="D9" s="195">
        <v>7711.766000000063</v>
      </c>
      <c r="E9" s="196">
        <v>-174655.11482374044</v>
      </c>
      <c r="F9" s="195">
        <v>192348.94456173992</v>
      </c>
      <c r="G9" s="196">
        <v>-23413.186150002177</v>
      </c>
      <c r="H9" s="196">
        <v>0</v>
      </c>
      <c r="I9" s="156">
        <v>1.9176171400000002</v>
      </c>
      <c r="K9" s="8"/>
      <c r="R9" s="191"/>
      <c r="S9" s="6"/>
      <c r="T9" s="8"/>
      <c r="U9" s="8"/>
      <c r="V9" s="8"/>
      <c r="W9" s="8"/>
      <c r="X9" s="8"/>
    </row>
    <row r="10" spans="1:24" ht="13.5">
      <c r="A10" s="250" t="s">
        <v>3</v>
      </c>
      <c r="B10" s="155">
        <v>0.3333333333333333</v>
      </c>
      <c r="C10" s="196">
        <v>-10042.399000000372</v>
      </c>
      <c r="D10" s="195">
        <v>25080.892000000065</v>
      </c>
      <c r="E10" s="196">
        <v>-152435.35692778745</v>
      </c>
      <c r="F10" s="195">
        <v>217039.38892578692</v>
      </c>
      <c r="G10" s="196">
        <v>-79642.52452000079</v>
      </c>
      <c r="H10" s="196">
        <v>0</v>
      </c>
      <c r="I10" s="156">
        <v>1.9176171400000002</v>
      </c>
      <c r="K10" s="8"/>
      <c r="R10" s="191"/>
      <c r="S10" s="6"/>
      <c r="T10" s="8"/>
      <c r="U10" s="8"/>
      <c r="V10" s="8"/>
      <c r="W10" s="8"/>
      <c r="X10" s="8"/>
    </row>
    <row r="11" spans="1:24" ht="13.5">
      <c r="A11" s="250" t="s">
        <v>3</v>
      </c>
      <c r="B11" s="155">
        <v>0.375</v>
      </c>
      <c r="C11" s="196">
        <v>-21626.72999999992</v>
      </c>
      <c r="D11" s="195">
        <v>13614.866000000033</v>
      </c>
      <c r="E11" s="196">
        <v>-173244.17299046612</v>
      </c>
      <c r="F11" s="195">
        <v>373219.1443604685</v>
      </c>
      <c r="G11" s="196">
        <v>-191963.10729000164</v>
      </c>
      <c r="H11" s="196">
        <v>0</v>
      </c>
      <c r="I11" s="156">
        <v>1.9176171400000002</v>
      </c>
      <c r="K11" s="8"/>
      <c r="R11" s="191"/>
      <c r="S11" s="6"/>
      <c r="T11" s="8"/>
      <c r="U11" s="8"/>
      <c r="V11" s="8"/>
      <c r="W11" s="8"/>
      <c r="X11" s="8"/>
    </row>
    <row r="12" spans="1:24" ht="13.5">
      <c r="A12" s="250" t="s">
        <v>3</v>
      </c>
      <c r="B12" s="155">
        <v>0.4166666666666667</v>
      </c>
      <c r="C12" s="196">
        <v>-5481.040999999919</v>
      </c>
      <c r="D12" s="195">
        <v>13330.838000000034</v>
      </c>
      <c r="E12" s="196">
        <v>-182909.55057199535</v>
      </c>
      <c r="F12" s="195">
        <v>583689.2781219989</v>
      </c>
      <c r="G12" s="196">
        <v>-408629.5244400011</v>
      </c>
      <c r="H12" s="196">
        <v>0</v>
      </c>
      <c r="I12" s="156">
        <v>1.9176171400000002</v>
      </c>
      <c r="K12" s="8"/>
      <c r="R12" s="191"/>
      <c r="S12" s="6"/>
      <c r="T12" s="8"/>
      <c r="U12" s="8"/>
      <c r="V12" s="8"/>
      <c r="W12" s="8"/>
      <c r="X12" s="8"/>
    </row>
    <row r="13" spans="1:24" ht="13.5">
      <c r="A13" s="250" t="s">
        <v>3</v>
      </c>
      <c r="B13" s="155">
        <v>0.4583333333333333</v>
      </c>
      <c r="C13" s="196">
        <v>-4575.512000000036</v>
      </c>
      <c r="D13" s="195">
        <v>12854.246999999834</v>
      </c>
      <c r="E13" s="196">
        <v>-142389.73507999995</v>
      </c>
      <c r="F13" s="195">
        <v>507244.7466339981</v>
      </c>
      <c r="G13" s="196">
        <v>-373133.74642000016</v>
      </c>
      <c r="H13" s="196">
        <v>0</v>
      </c>
      <c r="I13" s="156">
        <v>1.9176171400000002</v>
      </c>
      <c r="K13" s="8"/>
      <c r="R13" s="191"/>
      <c r="S13" s="6"/>
      <c r="T13" s="8"/>
      <c r="U13" s="8"/>
      <c r="V13" s="8"/>
      <c r="W13" s="8"/>
      <c r="X13" s="8"/>
    </row>
    <row r="14" spans="1:24" ht="13.5">
      <c r="A14" s="250" t="s">
        <v>3</v>
      </c>
      <c r="B14" s="155">
        <v>0.5</v>
      </c>
      <c r="C14" s="196">
        <v>-1451.7340000001564</v>
      </c>
      <c r="D14" s="195">
        <v>16177.642999999214</v>
      </c>
      <c r="E14" s="196">
        <v>-137463.95981570802</v>
      </c>
      <c r="F14" s="195">
        <v>452935.8265717087</v>
      </c>
      <c r="G14" s="196">
        <v>-330197.7757700056</v>
      </c>
      <c r="H14" s="196">
        <v>0</v>
      </c>
      <c r="I14" s="156">
        <v>1.9176171400000002</v>
      </c>
      <c r="K14" s="8"/>
      <c r="R14" s="191"/>
      <c r="S14" s="6"/>
      <c r="T14" s="8"/>
      <c r="U14" s="8"/>
      <c r="V14" s="8"/>
      <c r="W14" s="8"/>
      <c r="X14" s="8"/>
    </row>
    <row r="15" spans="1:24" ht="13.5">
      <c r="A15" s="250" t="s">
        <v>3</v>
      </c>
      <c r="B15" s="155">
        <v>0.5416666666666666</v>
      </c>
      <c r="C15" s="196">
        <v>-8859.902999999915</v>
      </c>
      <c r="D15" s="195">
        <v>6030.207000000527</v>
      </c>
      <c r="E15" s="196">
        <v>-126263.92536000001</v>
      </c>
      <c r="F15" s="195">
        <v>425334.87251000036</v>
      </c>
      <c r="G15" s="196">
        <v>-296241.2507999997</v>
      </c>
      <c r="H15" s="196">
        <v>0</v>
      </c>
      <c r="I15" s="156">
        <v>1.9176171400000002</v>
      </c>
      <c r="K15" s="8"/>
      <c r="R15" s="191"/>
      <c r="S15" s="6"/>
      <c r="T15" s="8"/>
      <c r="U15" s="8"/>
      <c r="V15" s="8"/>
      <c r="W15" s="8"/>
      <c r="X15" s="8"/>
    </row>
    <row r="16" spans="1:24" ht="13.5">
      <c r="A16" s="250" t="s">
        <v>3</v>
      </c>
      <c r="B16" s="155">
        <v>0.5833333333333334</v>
      </c>
      <c r="C16" s="196">
        <v>-5967.564000000201</v>
      </c>
      <c r="D16" s="195">
        <v>4255.287000000476</v>
      </c>
      <c r="E16" s="196">
        <v>-139242.3782</v>
      </c>
      <c r="F16" s="195">
        <v>488940.65224799875</v>
      </c>
      <c r="G16" s="196">
        <v>-347985.99724999885</v>
      </c>
      <c r="H16" s="196">
        <v>0</v>
      </c>
      <c r="I16" s="156">
        <v>1.9176171400000002</v>
      </c>
      <c r="K16" s="8"/>
      <c r="R16" s="191"/>
      <c r="S16" s="6"/>
      <c r="T16" s="8"/>
      <c r="U16" s="8"/>
      <c r="V16" s="8"/>
      <c r="W16" s="8"/>
      <c r="X16" s="8"/>
    </row>
    <row r="17" spans="1:24" ht="13.5">
      <c r="A17" s="250" t="s">
        <v>3</v>
      </c>
      <c r="B17" s="155">
        <v>0.625</v>
      </c>
      <c r="C17" s="196">
        <v>-11152.593000000074</v>
      </c>
      <c r="D17" s="195">
        <v>674.3789999996221</v>
      </c>
      <c r="E17" s="196">
        <v>-114395.91982</v>
      </c>
      <c r="F17" s="195">
        <v>492746.7109839997</v>
      </c>
      <c r="G17" s="196">
        <v>-367872.57691999746</v>
      </c>
      <c r="H17" s="196">
        <v>0</v>
      </c>
      <c r="I17" s="156">
        <v>1.9176171400000002</v>
      </c>
      <c r="K17" s="8"/>
      <c r="R17" s="191"/>
      <c r="S17" s="6"/>
      <c r="T17" s="8"/>
      <c r="U17" s="8"/>
      <c r="V17" s="8"/>
      <c r="W17" s="8"/>
      <c r="X17" s="8"/>
    </row>
    <row r="18" spans="1:24" ht="13.5">
      <c r="A18" s="250" t="s">
        <v>3</v>
      </c>
      <c r="B18" s="155">
        <v>0.6666666666666666</v>
      </c>
      <c r="C18" s="196">
        <v>-9636.547000000086</v>
      </c>
      <c r="D18" s="195">
        <v>324.35900000058575</v>
      </c>
      <c r="E18" s="196">
        <v>-115135.66479999998</v>
      </c>
      <c r="F18" s="195">
        <v>551750.2220280004</v>
      </c>
      <c r="G18" s="196">
        <v>-427302.3689500016</v>
      </c>
      <c r="H18" s="196">
        <v>0</v>
      </c>
      <c r="I18" s="156">
        <v>1.9176171400000002</v>
      </c>
      <c r="K18" s="8"/>
      <c r="R18" s="191"/>
      <c r="S18" s="6"/>
      <c r="T18" s="8"/>
      <c r="U18" s="8"/>
      <c r="V18" s="8"/>
      <c r="W18" s="8"/>
      <c r="X18" s="8"/>
    </row>
    <row r="19" spans="1:24" ht="13.5">
      <c r="A19" s="250" t="s">
        <v>3</v>
      </c>
      <c r="B19" s="155">
        <v>0.7083333333333334</v>
      </c>
      <c r="C19" s="196">
        <v>-21359.010999999453</v>
      </c>
      <c r="D19" s="195">
        <v>186.849000000053</v>
      </c>
      <c r="E19" s="196">
        <v>-101782.17759000002</v>
      </c>
      <c r="F19" s="195">
        <v>504447.4820740019</v>
      </c>
      <c r="G19" s="196">
        <v>-381493.14207000047</v>
      </c>
      <c r="H19" s="196">
        <v>0</v>
      </c>
      <c r="I19" s="156">
        <v>1.9176171400000002</v>
      </c>
      <c r="K19" s="8"/>
      <c r="R19" s="191"/>
      <c r="S19" s="6"/>
      <c r="T19" s="8"/>
      <c r="U19" s="8"/>
      <c r="V19" s="8"/>
      <c r="W19" s="8"/>
      <c r="X19" s="8"/>
    </row>
    <row r="20" spans="1:24" ht="13.5">
      <c r="A20" s="250" t="s">
        <v>3</v>
      </c>
      <c r="B20" s="155">
        <v>0.75</v>
      </c>
      <c r="C20" s="196">
        <v>-9791.13999999952</v>
      </c>
      <c r="D20" s="195">
        <v>2495.9310000001765</v>
      </c>
      <c r="E20" s="196">
        <v>-137773.06701</v>
      </c>
      <c r="F20" s="195">
        <v>537967.3497339993</v>
      </c>
      <c r="G20" s="196">
        <v>-392899.073469999</v>
      </c>
      <c r="H20" s="196">
        <v>0</v>
      </c>
      <c r="I20" s="156">
        <v>1.9176171400000002</v>
      </c>
      <c r="K20" s="8"/>
      <c r="R20" s="191"/>
      <c r="S20" s="6"/>
      <c r="T20" s="8"/>
      <c r="U20" s="8"/>
      <c r="V20" s="8"/>
      <c r="W20" s="8"/>
      <c r="X20" s="8"/>
    </row>
    <row r="21" spans="1:24" ht="13.5">
      <c r="A21" s="250" t="s">
        <v>3</v>
      </c>
      <c r="B21" s="155">
        <v>0.7916666666666666</v>
      </c>
      <c r="C21" s="196">
        <v>-10119.077000000572</v>
      </c>
      <c r="D21" s="195">
        <v>164.10599999992704</v>
      </c>
      <c r="E21" s="196">
        <v>-144126.99776</v>
      </c>
      <c r="F21" s="195">
        <v>560181.6158759999</v>
      </c>
      <c r="G21" s="196">
        <v>-406099.64742999955</v>
      </c>
      <c r="H21" s="196">
        <v>0</v>
      </c>
      <c r="I21" s="156">
        <v>1.9176171400000002</v>
      </c>
      <c r="K21" s="8"/>
      <c r="R21" s="191"/>
      <c r="S21" s="6"/>
      <c r="T21" s="8"/>
      <c r="U21" s="8"/>
      <c r="V21" s="8"/>
      <c r="W21" s="8"/>
      <c r="X21" s="8"/>
    </row>
    <row r="22" spans="1:24" ht="13.5">
      <c r="A22" s="250" t="s">
        <v>3</v>
      </c>
      <c r="B22" s="155">
        <v>0.8333333333333334</v>
      </c>
      <c r="C22" s="196">
        <v>-9872.204999999985</v>
      </c>
      <c r="D22" s="195">
        <v>1988.5219999997666</v>
      </c>
      <c r="E22" s="196">
        <v>-124521.65687</v>
      </c>
      <c r="F22" s="195">
        <v>558113.7423179959</v>
      </c>
      <c r="G22" s="196">
        <v>-425708.4026499993</v>
      </c>
      <c r="H22" s="196">
        <v>0</v>
      </c>
      <c r="I22" s="156">
        <v>1.9176171400000002</v>
      </c>
      <c r="K22" s="8"/>
      <c r="R22" s="191"/>
      <c r="S22" s="6"/>
      <c r="T22" s="8"/>
      <c r="U22" s="8"/>
      <c r="V22" s="8"/>
      <c r="W22" s="8"/>
      <c r="X22" s="8"/>
    </row>
    <row r="23" spans="1:24" ht="13.5">
      <c r="A23" s="250" t="s">
        <v>3</v>
      </c>
      <c r="B23" s="155">
        <v>0.875</v>
      </c>
      <c r="C23" s="196">
        <v>-17185.548999999377</v>
      </c>
      <c r="D23" s="195">
        <v>29.28599999986182</v>
      </c>
      <c r="E23" s="196">
        <v>-147096.90779532</v>
      </c>
      <c r="F23" s="195">
        <v>596967.0689993209</v>
      </c>
      <c r="G23" s="196">
        <v>-432713.89848999796</v>
      </c>
      <c r="H23" s="196">
        <v>0</v>
      </c>
      <c r="I23" s="156">
        <v>1.9176171400000002</v>
      </c>
      <c r="K23" s="8"/>
      <c r="R23" s="191"/>
      <c r="S23" s="6"/>
      <c r="T23" s="8"/>
      <c r="U23" s="8"/>
      <c r="V23" s="8"/>
      <c r="W23" s="8"/>
      <c r="X23" s="8"/>
    </row>
    <row r="24" spans="1:24" ht="13.5">
      <c r="A24" s="250" t="s">
        <v>3</v>
      </c>
      <c r="B24" s="155">
        <v>0.9166666666666666</v>
      </c>
      <c r="C24" s="196">
        <v>-30390.158999999527</v>
      </c>
      <c r="D24" s="195">
        <v>64.21299999994521</v>
      </c>
      <c r="E24" s="196">
        <v>-146261.8123153003</v>
      </c>
      <c r="F24" s="195">
        <v>455067.48046529904</v>
      </c>
      <c r="G24" s="196">
        <v>-278479.72226000053</v>
      </c>
      <c r="H24" s="196">
        <v>0</v>
      </c>
      <c r="I24" s="156">
        <v>1.9176171400000002</v>
      </c>
      <c r="K24" s="8"/>
      <c r="R24" s="191"/>
      <c r="S24" s="6"/>
      <c r="T24" s="8"/>
      <c r="U24" s="8"/>
      <c r="V24" s="8"/>
      <c r="W24" s="8"/>
      <c r="X24" s="8"/>
    </row>
    <row r="25" spans="1:24" ht="13.5">
      <c r="A25" s="250" t="s">
        <v>3</v>
      </c>
      <c r="B25" s="155">
        <v>0.9583333333333334</v>
      </c>
      <c r="C25" s="196">
        <v>-9187.981999999312</v>
      </c>
      <c r="D25" s="195">
        <v>968.945000000036</v>
      </c>
      <c r="E25" s="196">
        <v>-300551.635285954</v>
      </c>
      <c r="F25" s="195">
        <v>212643.03336395425</v>
      </c>
      <c r="G25" s="196">
        <v>96127.63852000015</v>
      </c>
      <c r="H25" s="196">
        <v>0</v>
      </c>
      <c r="I25" s="156">
        <v>0.87885714</v>
      </c>
      <c r="K25" s="8"/>
      <c r="R25" s="191"/>
      <c r="S25" s="6"/>
      <c r="T25" s="8"/>
      <c r="U25" s="8"/>
      <c r="V25" s="8"/>
      <c r="W25" s="8"/>
      <c r="X25" s="8"/>
    </row>
    <row r="26" spans="1:24" ht="13.5">
      <c r="A26" s="250" t="s">
        <v>3</v>
      </c>
      <c r="B26" s="155">
        <v>1</v>
      </c>
      <c r="C26" s="196">
        <v>-19847.957999999853</v>
      </c>
      <c r="D26" s="195">
        <v>206.18500000005596</v>
      </c>
      <c r="E26" s="196">
        <v>-136607.41406</v>
      </c>
      <c r="F26" s="195">
        <v>239224.07805599933</v>
      </c>
      <c r="G26" s="196">
        <v>-82974.89073000022</v>
      </c>
      <c r="H26" s="196">
        <v>0</v>
      </c>
      <c r="I26" s="156">
        <v>1.9176171400000002</v>
      </c>
      <c r="K26" s="8"/>
      <c r="R26" s="191"/>
      <c r="S26" s="6"/>
      <c r="T26" s="8"/>
      <c r="U26" s="8"/>
      <c r="V26" s="8"/>
      <c r="W26" s="8"/>
      <c r="X26" s="8"/>
    </row>
    <row r="27" spans="1:24" ht="13.5">
      <c r="A27" s="250">
        <v>40119</v>
      </c>
      <c r="B27" s="155">
        <v>0.041666666666666664</v>
      </c>
      <c r="C27" s="196">
        <v>-24841.176999999723</v>
      </c>
      <c r="D27" s="195">
        <v>256.56299999995235</v>
      </c>
      <c r="E27" s="196">
        <v>-153489.47612160761</v>
      </c>
      <c r="F27" s="195">
        <v>421003.97746160906</v>
      </c>
      <c r="G27" s="196">
        <v>-242929.88739999884</v>
      </c>
      <c r="H27" s="196">
        <v>0</v>
      </c>
      <c r="I27" s="156">
        <v>1.9176171400000002</v>
      </c>
      <c r="K27" s="8"/>
      <c r="R27" s="191"/>
      <c r="S27" s="6"/>
      <c r="T27" s="8"/>
      <c r="U27" s="8"/>
      <c r="V27" s="8"/>
      <c r="W27" s="8"/>
      <c r="X27" s="8"/>
    </row>
    <row r="28" spans="1:24" ht="13.5">
      <c r="A28" s="250" t="s">
        <v>3</v>
      </c>
      <c r="B28" s="155">
        <v>0.08333333333333333</v>
      </c>
      <c r="C28" s="196">
        <v>-22266.098000000493</v>
      </c>
      <c r="D28" s="195">
        <v>167.93400000015927</v>
      </c>
      <c r="E28" s="196">
        <v>-183828.1150870667</v>
      </c>
      <c r="F28" s="195">
        <v>667474.555979068</v>
      </c>
      <c r="G28" s="196">
        <v>-461548.2769799992</v>
      </c>
      <c r="H28" s="196">
        <v>0</v>
      </c>
      <c r="I28" s="156">
        <v>1.9176171400000002</v>
      </c>
      <c r="K28" s="8"/>
      <c r="R28" s="191"/>
      <c r="S28" s="6"/>
      <c r="T28" s="8"/>
      <c r="U28" s="8"/>
      <c r="V28" s="8"/>
      <c r="W28" s="8"/>
      <c r="X28" s="8"/>
    </row>
    <row r="29" spans="1:24" ht="13.5">
      <c r="A29" s="250" t="s">
        <v>3</v>
      </c>
      <c r="B29" s="155">
        <v>0.125</v>
      </c>
      <c r="C29" s="196">
        <v>-17689.26100000047</v>
      </c>
      <c r="D29" s="195">
        <v>190.04800000006796</v>
      </c>
      <c r="E29" s="196">
        <v>-135477.26847999997</v>
      </c>
      <c r="F29" s="195">
        <v>557136.8946620013</v>
      </c>
      <c r="G29" s="196">
        <v>-404160.41329999885</v>
      </c>
      <c r="H29" s="196">
        <v>0</v>
      </c>
      <c r="I29" s="156">
        <v>1.9176171400000002</v>
      </c>
      <c r="K29" s="8"/>
      <c r="R29" s="191"/>
      <c r="S29" s="6"/>
      <c r="T29" s="8"/>
      <c r="U29" s="8"/>
      <c r="V29" s="8"/>
      <c r="W29" s="8"/>
      <c r="X29" s="8"/>
    </row>
    <row r="30" spans="1:24" ht="13.5">
      <c r="A30" s="250" t="s">
        <v>3</v>
      </c>
      <c r="B30" s="155">
        <v>0.16666666666666666</v>
      </c>
      <c r="C30" s="196">
        <v>-21177.54500000033</v>
      </c>
      <c r="D30" s="195">
        <v>278.6010000000239</v>
      </c>
      <c r="E30" s="196">
        <v>-120232.95771999999</v>
      </c>
      <c r="F30" s="195">
        <v>749404.4642440005</v>
      </c>
      <c r="G30" s="196">
        <v>-608272.562259997</v>
      </c>
      <c r="H30" s="196">
        <v>0</v>
      </c>
      <c r="I30" s="156">
        <v>1.9176171400000002</v>
      </c>
      <c r="K30" s="8"/>
      <c r="R30" s="191"/>
      <c r="S30" s="6"/>
      <c r="T30" s="8"/>
      <c r="U30" s="8"/>
      <c r="V30" s="8"/>
      <c r="W30" s="8"/>
      <c r="X30" s="8"/>
    </row>
    <row r="31" spans="1:24" ht="13.5">
      <c r="A31" s="250" t="s">
        <v>3</v>
      </c>
      <c r="B31" s="155">
        <v>0.20833333333333334</v>
      </c>
      <c r="C31" s="196">
        <v>-19765.83100000015</v>
      </c>
      <c r="D31" s="195">
        <v>166.05500000002212</v>
      </c>
      <c r="E31" s="196">
        <v>-104671.17779</v>
      </c>
      <c r="F31" s="195">
        <v>827006.5107100019</v>
      </c>
      <c r="G31" s="196">
        <v>-702735.5573999987</v>
      </c>
      <c r="H31" s="196">
        <v>0</v>
      </c>
      <c r="I31" s="156">
        <v>1.9176171400000002</v>
      </c>
      <c r="K31" s="8"/>
      <c r="R31" s="191"/>
      <c r="S31" s="6"/>
      <c r="T31" s="8"/>
      <c r="U31" s="8"/>
      <c r="V31" s="8"/>
      <c r="W31" s="8"/>
      <c r="X31" s="8"/>
    </row>
    <row r="32" spans="1:24" ht="13.5">
      <c r="A32" s="250" t="s">
        <v>3</v>
      </c>
      <c r="B32" s="155">
        <v>0.25</v>
      </c>
      <c r="C32" s="196">
        <v>-22598.735000000524</v>
      </c>
      <c r="D32" s="195">
        <v>209.69800000000393</v>
      </c>
      <c r="E32" s="196">
        <v>-116334.68966092332</v>
      </c>
      <c r="F32" s="195">
        <v>571166.029356923</v>
      </c>
      <c r="G32" s="196">
        <v>-432442.3027299987</v>
      </c>
      <c r="H32" s="196">
        <v>0</v>
      </c>
      <c r="I32" s="156">
        <v>1.9176171400000002</v>
      </c>
      <c r="K32" s="8"/>
      <c r="R32" s="191"/>
      <c r="S32" s="6"/>
      <c r="T32" s="8"/>
      <c r="U32" s="8"/>
      <c r="V32" s="8"/>
      <c r="W32" s="8"/>
      <c r="X32" s="8"/>
    </row>
    <row r="33" spans="1:24" ht="13.5">
      <c r="A33" s="250" t="s">
        <v>3</v>
      </c>
      <c r="B33" s="155">
        <v>0.2916666666666667</v>
      </c>
      <c r="C33" s="196">
        <v>-25314.46499999953</v>
      </c>
      <c r="D33" s="195">
        <v>11233.780000000195</v>
      </c>
      <c r="E33" s="196">
        <v>-142733.9450686907</v>
      </c>
      <c r="F33" s="195">
        <v>734737.7561986902</v>
      </c>
      <c r="G33" s="196">
        <v>-577923.1256799982</v>
      </c>
      <c r="H33" s="196">
        <v>0</v>
      </c>
      <c r="I33" s="156">
        <v>1.9176171400000002</v>
      </c>
      <c r="K33" s="8"/>
      <c r="R33" s="191"/>
      <c r="S33" s="6"/>
      <c r="T33" s="8"/>
      <c r="U33" s="8"/>
      <c r="V33" s="8"/>
      <c r="W33" s="8"/>
      <c r="X33" s="8"/>
    </row>
    <row r="34" spans="1:24" ht="13.5">
      <c r="A34" s="250" t="s">
        <v>3</v>
      </c>
      <c r="B34" s="155">
        <v>0.3333333333333333</v>
      </c>
      <c r="C34" s="196">
        <v>-11714.250000000564</v>
      </c>
      <c r="D34" s="195">
        <v>17364.683000000234</v>
      </c>
      <c r="E34" s="196">
        <v>-149259.2927630716</v>
      </c>
      <c r="F34" s="195">
        <v>760437.590963069</v>
      </c>
      <c r="G34" s="196">
        <v>-616828.7311399977</v>
      </c>
      <c r="H34" s="196">
        <v>0</v>
      </c>
      <c r="I34" s="156">
        <v>1.9176171400000002</v>
      </c>
      <c r="K34" s="8"/>
      <c r="R34" s="191"/>
      <c r="S34" s="6"/>
      <c r="T34" s="8"/>
      <c r="U34" s="8"/>
      <c r="V34" s="8"/>
      <c r="W34" s="8"/>
      <c r="X34" s="8"/>
    </row>
    <row r="35" spans="1:24" ht="13.5">
      <c r="A35" s="250" t="s">
        <v>3</v>
      </c>
      <c r="B35" s="155">
        <v>0.375</v>
      </c>
      <c r="C35" s="196">
        <v>-10803.735000000088</v>
      </c>
      <c r="D35" s="195">
        <v>27577.169999999795</v>
      </c>
      <c r="E35" s="196">
        <v>-128426.4604360172</v>
      </c>
      <c r="F35" s="195">
        <v>645669.9428140172</v>
      </c>
      <c r="G35" s="196">
        <v>165983.08286000253</v>
      </c>
      <c r="H35" s="196">
        <v>-700000</v>
      </c>
      <c r="I35" s="156">
        <v>1.93834286</v>
      </c>
      <c r="K35" s="8"/>
      <c r="R35" s="191"/>
      <c r="S35" s="6"/>
      <c r="T35" s="8"/>
      <c r="U35" s="8"/>
      <c r="V35" s="8"/>
      <c r="W35" s="8"/>
      <c r="X35" s="8"/>
    </row>
    <row r="36" spans="1:24" ht="13.5">
      <c r="A36" s="250" t="s">
        <v>3</v>
      </c>
      <c r="B36" s="155">
        <v>0.4166666666666667</v>
      </c>
      <c r="C36" s="196">
        <v>-1028.2760000000007</v>
      </c>
      <c r="D36" s="195">
        <v>30546.558999999565</v>
      </c>
      <c r="E36" s="196">
        <v>-189841.3718750042</v>
      </c>
      <c r="F36" s="195">
        <v>550124.5673170041</v>
      </c>
      <c r="G36" s="196">
        <v>310198.52110000275</v>
      </c>
      <c r="H36" s="196">
        <v>-700000</v>
      </c>
      <c r="I36" s="156">
        <v>1.93748571</v>
      </c>
      <c r="K36" s="8"/>
      <c r="R36" s="191"/>
      <c r="S36" s="6"/>
      <c r="T36" s="8"/>
      <c r="U36" s="8"/>
      <c r="V36" s="8"/>
      <c r="W36" s="8"/>
      <c r="X36" s="8"/>
    </row>
    <row r="37" spans="1:24" ht="13.5">
      <c r="A37" s="250" t="s">
        <v>3</v>
      </c>
      <c r="B37" s="155">
        <v>0.4583333333333333</v>
      </c>
      <c r="C37" s="196">
        <v>-13215.576000000068</v>
      </c>
      <c r="D37" s="195">
        <v>23646.478999999814</v>
      </c>
      <c r="E37" s="196">
        <v>-152658.90313012322</v>
      </c>
      <c r="F37" s="195">
        <v>646972.6506621214</v>
      </c>
      <c r="G37" s="196">
        <v>-204744.65053000028</v>
      </c>
      <c r="H37" s="196">
        <v>-300000</v>
      </c>
      <c r="I37" s="156">
        <v>1.90466667</v>
      </c>
      <c r="K37" s="8"/>
      <c r="R37" s="191"/>
      <c r="S37" s="6"/>
      <c r="T37" s="8"/>
      <c r="U37" s="8"/>
      <c r="V37" s="8"/>
      <c r="W37" s="8"/>
      <c r="X37" s="8"/>
    </row>
    <row r="38" spans="1:24" ht="13.5">
      <c r="A38" s="250" t="s">
        <v>3</v>
      </c>
      <c r="B38" s="155">
        <v>0.5</v>
      </c>
      <c r="C38" s="196">
        <v>-845.1459999998135</v>
      </c>
      <c r="D38" s="195">
        <v>27685.634999999787</v>
      </c>
      <c r="E38" s="196">
        <v>-224854.3091119353</v>
      </c>
      <c r="F38" s="195">
        <v>617350.130781932</v>
      </c>
      <c r="G38" s="196">
        <v>-119336.31081999396</v>
      </c>
      <c r="H38" s="196">
        <v>-300000</v>
      </c>
      <c r="I38" s="156">
        <v>1.90433333</v>
      </c>
      <c r="K38" s="8"/>
      <c r="R38" s="191"/>
      <c r="S38" s="6"/>
      <c r="T38" s="8"/>
      <c r="U38" s="8"/>
      <c r="V38" s="8"/>
      <c r="W38" s="8"/>
      <c r="X38" s="8"/>
    </row>
    <row r="39" spans="1:24" ht="13.5">
      <c r="A39" s="250" t="s">
        <v>3</v>
      </c>
      <c r="B39" s="155">
        <v>0.5416666666666666</v>
      </c>
      <c r="C39" s="196">
        <v>-589.1020000000494</v>
      </c>
      <c r="D39" s="195">
        <v>23056.152999999915</v>
      </c>
      <c r="E39" s="196">
        <v>-218828.7397333916</v>
      </c>
      <c r="F39" s="195">
        <v>441680.5538233921</v>
      </c>
      <c r="G39" s="196">
        <v>254681.13444000052</v>
      </c>
      <c r="H39" s="196">
        <v>-500000</v>
      </c>
      <c r="I39" s="156">
        <v>1.9198799999999998</v>
      </c>
      <c r="K39" s="8"/>
      <c r="R39" s="191"/>
      <c r="S39" s="6"/>
      <c r="T39" s="8"/>
      <c r="U39" s="8"/>
      <c r="V39" s="8"/>
      <c r="W39" s="8"/>
      <c r="X39" s="8"/>
    </row>
    <row r="40" spans="1:24" ht="13.5">
      <c r="A40" s="250" t="s">
        <v>3</v>
      </c>
      <c r="B40" s="155">
        <v>0.5833333333333334</v>
      </c>
      <c r="C40" s="196">
        <v>-22357.70399999999</v>
      </c>
      <c r="D40" s="195">
        <v>19760.28099999998</v>
      </c>
      <c r="E40" s="196">
        <v>-161108.2461668803</v>
      </c>
      <c r="F40" s="195">
        <v>476434.9539788811</v>
      </c>
      <c r="G40" s="196">
        <v>187270.71476000082</v>
      </c>
      <c r="H40" s="196">
        <v>-500000</v>
      </c>
      <c r="I40" s="156">
        <v>1.91968</v>
      </c>
      <c r="K40" s="8"/>
      <c r="R40" s="191"/>
      <c r="S40" s="6"/>
      <c r="T40" s="8"/>
      <c r="U40" s="8"/>
      <c r="V40" s="8"/>
      <c r="W40" s="8"/>
      <c r="X40" s="8"/>
    </row>
    <row r="41" spans="1:24" ht="13.5">
      <c r="A41" s="250" t="s">
        <v>3</v>
      </c>
      <c r="B41" s="155">
        <v>0.625</v>
      </c>
      <c r="C41" s="196">
        <v>-24411.104999999658</v>
      </c>
      <c r="D41" s="195">
        <v>13395.328000000183</v>
      </c>
      <c r="E41" s="196">
        <v>-174578.440112787</v>
      </c>
      <c r="F41" s="195">
        <v>559938.0933247863</v>
      </c>
      <c r="G41" s="196">
        <v>125656.12418000033</v>
      </c>
      <c r="H41" s="196">
        <v>-500000</v>
      </c>
      <c r="I41" s="156">
        <v>1.9184799999999997</v>
      </c>
      <c r="K41" s="8"/>
      <c r="R41" s="191"/>
      <c r="S41" s="6"/>
      <c r="T41" s="8"/>
      <c r="U41" s="8"/>
      <c r="V41" s="8"/>
      <c r="W41" s="8"/>
      <c r="X41" s="8"/>
    </row>
    <row r="42" spans="1:24" ht="13.5">
      <c r="A42" s="250" t="s">
        <v>3</v>
      </c>
      <c r="B42" s="155">
        <v>0.6666666666666666</v>
      </c>
      <c r="C42" s="196">
        <v>-22069.762999999653</v>
      </c>
      <c r="D42" s="195">
        <v>29684.039999999277</v>
      </c>
      <c r="E42" s="196">
        <v>-113599.46267528439</v>
      </c>
      <c r="F42" s="195">
        <v>492501.60694328404</v>
      </c>
      <c r="G42" s="196">
        <v>113483.57832000195</v>
      </c>
      <c r="H42" s="196">
        <v>-500000</v>
      </c>
      <c r="I42" s="156">
        <v>1.91688</v>
      </c>
      <c r="K42" s="8"/>
      <c r="R42" s="191"/>
      <c r="S42" s="6"/>
      <c r="T42" s="8"/>
      <c r="U42" s="8"/>
      <c r="V42" s="8"/>
      <c r="W42" s="8"/>
      <c r="X42" s="8"/>
    </row>
    <row r="43" spans="1:24" ht="13.5">
      <c r="A43" s="250" t="s">
        <v>3</v>
      </c>
      <c r="B43" s="155">
        <v>0.7083333333333334</v>
      </c>
      <c r="C43" s="196">
        <v>-25191.99900000018</v>
      </c>
      <c r="D43" s="195">
        <v>13484.588000000196</v>
      </c>
      <c r="E43" s="196">
        <v>-165487.31926351946</v>
      </c>
      <c r="F43" s="195">
        <v>600584.15333352</v>
      </c>
      <c r="G43" s="196">
        <v>76610.57642999907</v>
      </c>
      <c r="H43" s="196">
        <v>-500000</v>
      </c>
      <c r="I43" s="156">
        <v>1.91468</v>
      </c>
      <c r="K43" s="8"/>
      <c r="R43" s="191"/>
      <c r="S43" s="6"/>
      <c r="T43" s="8"/>
      <c r="U43" s="8"/>
      <c r="V43" s="8"/>
      <c r="W43" s="8"/>
      <c r="X43" s="8"/>
    </row>
    <row r="44" spans="1:24" ht="13.5">
      <c r="A44" s="250" t="s">
        <v>3</v>
      </c>
      <c r="B44" s="155">
        <v>0.75</v>
      </c>
      <c r="C44" s="196">
        <v>-18516.793999999958</v>
      </c>
      <c r="D44" s="195">
        <v>13127.27700000001</v>
      </c>
      <c r="E44" s="196">
        <v>-190958.12513124122</v>
      </c>
      <c r="F44" s="195">
        <v>538470.89638524</v>
      </c>
      <c r="G44" s="196">
        <v>157876.7461400018</v>
      </c>
      <c r="H44" s="196">
        <v>-500000</v>
      </c>
      <c r="I44" s="156">
        <v>1.91468</v>
      </c>
      <c r="K44" s="8"/>
      <c r="R44" s="191"/>
      <c r="S44" s="6"/>
      <c r="T44" s="8"/>
      <c r="U44" s="8"/>
      <c r="V44" s="8"/>
      <c r="W44" s="8"/>
      <c r="X44" s="8"/>
    </row>
    <row r="45" spans="1:24" ht="13.5">
      <c r="A45" s="250" t="s">
        <v>3</v>
      </c>
      <c r="B45" s="155">
        <v>0.7916666666666666</v>
      </c>
      <c r="C45" s="196">
        <v>-10533.459000000339</v>
      </c>
      <c r="D45" s="195">
        <v>11616.718000000512</v>
      </c>
      <c r="E45" s="196">
        <v>-191890.86248539007</v>
      </c>
      <c r="F45" s="195">
        <v>383918.590489391</v>
      </c>
      <c r="G45" s="196">
        <v>306889.01346999884</v>
      </c>
      <c r="H45" s="196">
        <v>-500000</v>
      </c>
      <c r="I45" s="156">
        <v>1.91468</v>
      </c>
      <c r="K45" s="8"/>
      <c r="R45" s="191"/>
      <c r="S45" s="6"/>
      <c r="T45" s="8"/>
      <c r="U45" s="8"/>
      <c r="V45" s="8"/>
      <c r="W45" s="8"/>
      <c r="X45" s="8"/>
    </row>
    <row r="46" spans="1:24" ht="13.5">
      <c r="A46" s="250" t="s">
        <v>3</v>
      </c>
      <c r="B46" s="155">
        <v>0.8333333333333334</v>
      </c>
      <c r="C46" s="196">
        <v>-12487.631000000238</v>
      </c>
      <c r="D46" s="195">
        <v>11561.381999999809</v>
      </c>
      <c r="E46" s="196">
        <v>-191949.70198069193</v>
      </c>
      <c r="F46" s="195">
        <v>214589.53668069164</v>
      </c>
      <c r="G46" s="196">
        <v>478286.41473000066</v>
      </c>
      <c r="H46" s="196">
        <v>-500000</v>
      </c>
      <c r="I46" s="156">
        <v>1.91468</v>
      </c>
      <c r="K46" s="8"/>
      <c r="R46" s="191"/>
      <c r="S46" s="6"/>
      <c r="T46" s="8"/>
      <c r="U46" s="8"/>
      <c r="V46" s="8"/>
      <c r="W46" s="8"/>
      <c r="X46" s="8"/>
    </row>
    <row r="47" spans="1:24" ht="13.5">
      <c r="A47" s="250" t="s">
        <v>3</v>
      </c>
      <c r="B47" s="155">
        <v>0.875</v>
      </c>
      <c r="C47" s="196">
        <v>-18601.675000000152</v>
      </c>
      <c r="D47" s="195">
        <v>11471.18499999994</v>
      </c>
      <c r="E47" s="196">
        <v>-155364.8788895682</v>
      </c>
      <c r="F47" s="195">
        <v>245040.41121156784</v>
      </c>
      <c r="G47" s="196">
        <v>417454.95741999825</v>
      </c>
      <c r="H47" s="196">
        <v>-500000</v>
      </c>
      <c r="I47" s="156">
        <v>1.9132</v>
      </c>
      <c r="K47" s="8"/>
      <c r="R47" s="191"/>
      <c r="S47" s="6"/>
      <c r="T47" s="8"/>
      <c r="U47" s="8"/>
      <c r="V47" s="8"/>
      <c r="W47" s="8"/>
      <c r="X47" s="8"/>
    </row>
    <row r="48" spans="1:24" ht="13.5">
      <c r="A48" s="250" t="s">
        <v>3</v>
      </c>
      <c r="B48" s="155">
        <v>0.9166666666666666</v>
      </c>
      <c r="C48" s="196">
        <v>-11984.135999999955</v>
      </c>
      <c r="D48" s="195">
        <v>11472.099999999824</v>
      </c>
      <c r="E48" s="196">
        <v>-293227.1331408588</v>
      </c>
      <c r="F48" s="195">
        <v>329599.929268857</v>
      </c>
      <c r="G48" s="196">
        <v>464139.2401500025</v>
      </c>
      <c r="H48" s="196">
        <v>-500000</v>
      </c>
      <c r="I48" s="156">
        <v>1.9132</v>
      </c>
      <c r="K48" s="8"/>
      <c r="R48" s="191"/>
      <c r="S48" s="6"/>
      <c r="T48" s="8"/>
      <c r="U48" s="8"/>
      <c r="V48" s="8"/>
      <c r="W48" s="8"/>
      <c r="X48" s="8"/>
    </row>
    <row r="49" spans="1:24" ht="13.5">
      <c r="A49" s="250" t="s">
        <v>3</v>
      </c>
      <c r="B49" s="155">
        <v>0.9583333333333334</v>
      </c>
      <c r="C49" s="196">
        <v>-16219.463000000544</v>
      </c>
      <c r="D49" s="195">
        <v>11528.265</v>
      </c>
      <c r="E49" s="196">
        <v>-309744.5511790845</v>
      </c>
      <c r="F49" s="195">
        <v>164347.23007308305</v>
      </c>
      <c r="G49" s="196">
        <v>650088.5193100013</v>
      </c>
      <c r="H49" s="196">
        <v>-500000</v>
      </c>
      <c r="I49" s="156">
        <v>1.9132</v>
      </c>
      <c r="K49" s="8"/>
      <c r="R49" s="191"/>
      <c r="S49" s="6"/>
      <c r="T49" s="8"/>
      <c r="U49" s="8"/>
      <c r="V49" s="8"/>
      <c r="W49" s="8"/>
      <c r="X49" s="8"/>
    </row>
    <row r="50" spans="1:24" ht="13.5">
      <c r="A50" s="250" t="s">
        <v>3</v>
      </c>
      <c r="B50" s="155">
        <v>1</v>
      </c>
      <c r="C50" s="196">
        <v>-43600.84200000104</v>
      </c>
      <c r="D50" s="195">
        <v>11416.118999999871</v>
      </c>
      <c r="E50" s="196">
        <v>-220104.7306072191</v>
      </c>
      <c r="F50" s="195">
        <v>137624.40451921985</v>
      </c>
      <c r="G50" s="196">
        <v>114665.04878999933</v>
      </c>
      <c r="H50" s="196">
        <v>0</v>
      </c>
      <c r="I50" s="156">
        <v>0.87885714</v>
      </c>
      <c r="K50" s="8"/>
      <c r="R50" s="191"/>
      <c r="S50" s="6"/>
      <c r="T50" s="8"/>
      <c r="U50" s="8"/>
      <c r="V50" s="8"/>
      <c r="W50" s="8"/>
      <c r="X50" s="8"/>
    </row>
    <row r="51" spans="1:24" ht="13.5">
      <c r="A51" s="250">
        <v>40120</v>
      </c>
      <c r="B51" s="155">
        <v>0.041666666666666664</v>
      </c>
      <c r="C51" s="196">
        <v>-23026.12499999996</v>
      </c>
      <c r="D51" s="195">
        <v>11594.607999999891</v>
      </c>
      <c r="E51" s="196">
        <v>-138767.1376599999</v>
      </c>
      <c r="F51" s="195">
        <v>137960.01350200083</v>
      </c>
      <c r="G51" s="196">
        <v>12238.641280002077</v>
      </c>
      <c r="H51" s="196">
        <v>0</v>
      </c>
      <c r="I51" s="156">
        <v>0.87885714</v>
      </c>
      <c r="K51" s="8"/>
      <c r="R51" s="191"/>
      <c r="S51" s="192"/>
      <c r="T51" s="8"/>
      <c r="U51" s="8"/>
      <c r="V51" s="8"/>
      <c r="W51" s="8"/>
      <c r="X51" s="8"/>
    </row>
    <row r="52" spans="1:24" ht="13.5">
      <c r="A52" s="250" t="s">
        <v>3</v>
      </c>
      <c r="B52" s="155">
        <v>0.08333333333333333</v>
      </c>
      <c r="C52" s="196">
        <v>-25887.019000000877</v>
      </c>
      <c r="D52" s="195">
        <v>11449.699000000019</v>
      </c>
      <c r="E52" s="196">
        <v>-178184.6498398743</v>
      </c>
      <c r="F52" s="195">
        <v>99732.89486987417</v>
      </c>
      <c r="G52" s="196">
        <v>92889.0752100019</v>
      </c>
      <c r="H52" s="196">
        <v>0</v>
      </c>
      <c r="I52" s="156">
        <v>0.87885714</v>
      </c>
      <c r="K52" s="8"/>
      <c r="R52" s="191"/>
      <c r="S52" s="192"/>
      <c r="T52" s="8"/>
      <c r="U52" s="8"/>
      <c r="V52" s="8"/>
      <c r="W52" s="8"/>
      <c r="X52" s="8"/>
    </row>
    <row r="53" spans="1:24" ht="13.5">
      <c r="A53" s="250" t="s">
        <v>3</v>
      </c>
      <c r="B53" s="155">
        <v>0.125</v>
      </c>
      <c r="C53" s="196">
        <v>-12756.90700000018</v>
      </c>
      <c r="D53" s="195">
        <v>11533.335000000043</v>
      </c>
      <c r="E53" s="196">
        <v>-206277.35331941527</v>
      </c>
      <c r="F53" s="195">
        <v>296944.260693415</v>
      </c>
      <c r="G53" s="196">
        <v>-89443.33490000188</v>
      </c>
      <c r="H53" s="196">
        <v>0</v>
      </c>
      <c r="I53" s="156">
        <v>1.9140457100000001</v>
      </c>
      <c r="K53" s="8"/>
      <c r="R53" s="191"/>
      <c r="S53" s="192"/>
      <c r="T53" s="8"/>
      <c r="U53" s="8"/>
      <c r="V53" s="8"/>
      <c r="W53" s="8"/>
      <c r="X53" s="8"/>
    </row>
    <row r="54" spans="1:24" ht="13.5">
      <c r="A54" s="250" t="s">
        <v>3</v>
      </c>
      <c r="B54" s="155">
        <v>0.16666666666666666</v>
      </c>
      <c r="C54" s="196">
        <v>-17307.173000000344</v>
      </c>
      <c r="D54" s="195">
        <v>11487.620999999985</v>
      </c>
      <c r="E54" s="196">
        <v>-211052.47369732452</v>
      </c>
      <c r="F54" s="195">
        <v>102831.18940732496</v>
      </c>
      <c r="G54" s="196">
        <v>114040.83597999901</v>
      </c>
      <c r="H54" s="196">
        <v>0</v>
      </c>
      <c r="I54" s="156">
        <v>0.87885714</v>
      </c>
      <c r="K54" s="8"/>
      <c r="R54" s="191"/>
      <c r="S54" s="192"/>
      <c r="T54" s="8"/>
      <c r="U54" s="8"/>
      <c r="V54" s="8"/>
      <c r="W54" s="8"/>
      <c r="X54" s="8"/>
    </row>
    <row r="55" spans="1:24" ht="13.5">
      <c r="A55" s="250" t="s">
        <v>3</v>
      </c>
      <c r="B55" s="155">
        <v>0.20833333333333334</v>
      </c>
      <c r="C55" s="196">
        <v>-18523.051000000654</v>
      </c>
      <c r="D55" s="195">
        <v>11421.840000000084</v>
      </c>
      <c r="E55" s="196">
        <v>-159108.1705527591</v>
      </c>
      <c r="F55" s="195">
        <v>324668.08217075904</v>
      </c>
      <c r="G55" s="196">
        <v>-158458.70106000092</v>
      </c>
      <c r="H55" s="196">
        <v>0</v>
      </c>
      <c r="I55" s="156">
        <v>1.9140457100000001</v>
      </c>
      <c r="K55" s="8"/>
      <c r="R55" s="191"/>
      <c r="S55" s="192"/>
      <c r="T55" s="8"/>
      <c r="U55" s="8"/>
      <c r="V55" s="8"/>
      <c r="W55" s="8"/>
      <c r="X55" s="8"/>
    </row>
    <row r="56" spans="1:24" ht="13.5">
      <c r="A56" s="250" t="s">
        <v>3</v>
      </c>
      <c r="B56" s="155">
        <v>0.25</v>
      </c>
      <c r="C56" s="196">
        <v>-18303.92200000042</v>
      </c>
      <c r="D56" s="195">
        <v>11556.568000000096</v>
      </c>
      <c r="E56" s="196">
        <v>-327905.38413535024</v>
      </c>
      <c r="F56" s="195">
        <v>277532.135997348</v>
      </c>
      <c r="G56" s="196">
        <v>57120.60176000133</v>
      </c>
      <c r="H56" s="196">
        <v>0</v>
      </c>
      <c r="I56" s="156">
        <v>0.87885714</v>
      </c>
      <c r="K56" s="8"/>
      <c r="R56" s="191"/>
      <c r="S56" s="192"/>
      <c r="T56" s="8"/>
      <c r="U56" s="8"/>
      <c r="V56" s="8"/>
      <c r="W56" s="8"/>
      <c r="X56" s="8"/>
    </row>
    <row r="57" spans="1:24" ht="13.5">
      <c r="A57" s="250" t="s">
        <v>3</v>
      </c>
      <c r="B57" s="155">
        <v>0.2916666666666667</v>
      </c>
      <c r="C57" s="196">
        <v>-26262.974000000006</v>
      </c>
      <c r="D57" s="195">
        <v>1412.939000000407</v>
      </c>
      <c r="E57" s="196">
        <v>-240167.66336289726</v>
      </c>
      <c r="F57" s="195">
        <v>357628.3106028989</v>
      </c>
      <c r="G57" s="196">
        <v>-92610.61205999836</v>
      </c>
      <c r="H57" s="196">
        <v>0</v>
      </c>
      <c r="I57" s="156">
        <v>1.9140457100000001</v>
      </c>
      <c r="K57" s="8"/>
      <c r="R57" s="191"/>
      <c r="S57" s="192"/>
      <c r="T57" s="8"/>
      <c r="U57" s="8"/>
      <c r="V57" s="8"/>
      <c r="W57" s="8"/>
      <c r="X57" s="8"/>
    </row>
    <row r="58" spans="1:24" ht="13.5">
      <c r="A58" s="250" t="s">
        <v>3</v>
      </c>
      <c r="B58" s="155">
        <v>0.3333333333333333</v>
      </c>
      <c r="C58" s="196">
        <v>-5450.818999999959</v>
      </c>
      <c r="D58" s="195">
        <v>13720.291000000996</v>
      </c>
      <c r="E58" s="196">
        <v>-158387.69303375517</v>
      </c>
      <c r="F58" s="195">
        <v>460981.4836297562</v>
      </c>
      <c r="G58" s="196">
        <v>-310863.2621999999</v>
      </c>
      <c r="H58" s="196">
        <v>0</v>
      </c>
      <c r="I58" s="156">
        <v>1.9140457100000001</v>
      </c>
      <c r="K58" s="8"/>
      <c r="R58" s="191"/>
      <c r="S58" s="192"/>
      <c r="T58" s="8"/>
      <c r="U58" s="8"/>
      <c r="V58" s="8"/>
      <c r="W58" s="8"/>
      <c r="X58" s="8"/>
    </row>
    <row r="59" spans="1:24" ht="13.5">
      <c r="A59" s="250" t="s">
        <v>3</v>
      </c>
      <c r="B59" s="155">
        <v>0.375</v>
      </c>
      <c r="C59" s="196">
        <v>-1843.465</v>
      </c>
      <c r="D59" s="195">
        <v>20466.724000000195</v>
      </c>
      <c r="E59" s="196">
        <v>-129391.4883444412</v>
      </c>
      <c r="F59" s="195">
        <v>247835.731856442</v>
      </c>
      <c r="G59" s="196">
        <v>-137067.5024400021</v>
      </c>
      <c r="H59" s="196">
        <v>0</v>
      </c>
      <c r="I59" s="156">
        <v>1.9140457100000001</v>
      </c>
      <c r="K59" s="8"/>
      <c r="R59" s="191"/>
      <c r="S59" s="192"/>
      <c r="T59" s="8"/>
      <c r="U59" s="8"/>
      <c r="V59" s="8"/>
      <c r="W59" s="8"/>
      <c r="X59" s="8"/>
    </row>
    <row r="60" spans="1:24" ht="13.5">
      <c r="A60" s="250" t="s">
        <v>3</v>
      </c>
      <c r="B60" s="155">
        <v>0.4166666666666667</v>
      </c>
      <c r="C60" s="196">
        <v>-1634.7160000000952</v>
      </c>
      <c r="D60" s="195">
        <v>34259.05800000079</v>
      </c>
      <c r="E60" s="196">
        <v>-117274.43732318406</v>
      </c>
      <c r="F60" s="195">
        <v>390025.91056718485</v>
      </c>
      <c r="G60" s="196">
        <v>-305375.8157000004</v>
      </c>
      <c r="H60" s="196">
        <v>0</v>
      </c>
      <c r="I60" s="156">
        <v>1.9140457100000001</v>
      </c>
      <c r="K60" s="8"/>
      <c r="R60" s="191"/>
      <c r="S60" s="192"/>
      <c r="T60" s="8"/>
      <c r="U60" s="8"/>
      <c r="V60" s="8"/>
      <c r="W60" s="8"/>
      <c r="X60" s="8"/>
    </row>
    <row r="61" spans="1:24" ht="13.5">
      <c r="A61" s="250" t="s">
        <v>3</v>
      </c>
      <c r="B61" s="155">
        <v>0.4583333333333333</v>
      </c>
      <c r="C61" s="196">
        <v>-17835.291000000383</v>
      </c>
      <c r="D61" s="195">
        <v>1253.468999999839</v>
      </c>
      <c r="E61" s="196">
        <v>-100721.84030000001</v>
      </c>
      <c r="F61" s="195">
        <v>337923.4527459971</v>
      </c>
      <c r="G61" s="196">
        <v>-220619.7901199971</v>
      </c>
      <c r="H61" s="196">
        <v>0</v>
      </c>
      <c r="I61" s="156">
        <v>1.9140457100000001</v>
      </c>
      <c r="K61" s="8"/>
      <c r="R61" s="191"/>
      <c r="S61" s="192"/>
      <c r="T61" s="8"/>
      <c r="U61" s="8"/>
      <c r="V61" s="8"/>
      <c r="W61" s="8"/>
      <c r="X61" s="8"/>
    </row>
    <row r="62" spans="1:24" ht="13.5">
      <c r="A62" s="250" t="s">
        <v>3</v>
      </c>
      <c r="B62" s="155">
        <v>0.5</v>
      </c>
      <c r="C62" s="196">
        <v>-2445.350000000111</v>
      </c>
      <c r="D62" s="195">
        <v>2926.8720000005833</v>
      </c>
      <c r="E62" s="196">
        <v>-72012.25167999996</v>
      </c>
      <c r="F62" s="195">
        <v>237746.41976600033</v>
      </c>
      <c r="G62" s="196">
        <v>-166215.69041000167</v>
      </c>
      <c r="H62" s="196">
        <v>0</v>
      </c>
      <c r="I62" s="156">
        <v>1.9140457100000001</v>
      </c>
      <c r="K62" s="8"/>
      <c r="R62" s="191"/>
      <c r="S62" s="192"/>
      <c r="T62" s="8"/>
      <c r="U62" s="8"/>
      <c r="V62" s="8"/>
      <c r="W62" s="8"/>
      <c r="X62" s="8"/>
    </row>
    <row r="63" spans="1:24" ht="13.5">
      <c r="A63" s="250" t="s">
        <v>3</v>
      </c>
      <c r="B63" s="155">
        <v>0.5416666666666666</v>
      </c>
      <c r="C63" s="196">
        <v>-8494.37699999991</v>
      </c>
      <c r="D63" s="195">
        <v>929.2530000000266</v>
      </c>
      <c r="E63" s="196">
        <v>-134744.17560781207</v>
      </c>
      <c r="F63" s="195">
        <v>338956.5783438101</v>
      </c>
      <c r="G63" s="196">
        <v>-196647.27886999625</v>
      </c>
      <c r="H63" s="196">
        <v>0</v>
      </c>
      <c r="I63" s="156">
        <v>1.9140457100000001</v>
      </c>
      <c r="K63" s="8"/>
      <c r="R63" s="191"/>
      <c r="S63" s="192"/>
      <c r="T63" s="8"/>
      <c r="U63" s="8"/>
      <c r="V63" s="8"/>
      <c r="W63" s="8"/>
      <c r="X63" s="8"/>
    </row>
    <row r="64" spans="1:24" ht="13.5">
      <c r="A64" s="250" t="s">
        <v>3</v>
      </c>
      <c r="B64" s="155">
        <v>0.5833333333333334</v>
      </c>
      <c r="C64" s="196">
        <v>-18560.53900000018</v>
      </c>
      <c r="D64" s="195">
        <v>1582.744999999573</v>
      </c>
      <c r="E64" s="196">
        <v>-115738.8798306725</v>
      </c>
      <c r="F64" s="195">
        <v>323583.7044046697</v>
      </c>
      <c r="G64" s="196">
        <v>-190867.03036999828</v>
      </c>
      <c r="H64" s="196">
        <v>0</v>
      </c>
      <c r="I64" s="156">
        <v>1.9140457100000001</v>
      </c>
      <c r="K64" s="8"/>
      <c r="R64" s="191"/>
      <c r="S64" s="192"/>
      <c r="T64" s="8"/>
      <c r="U64" s="8"/>
      <c r="V64" s="8"/>
      <c r="W64" s="8"/>
      <c r="X64" s="8"/>
    </row>
    <row r="65" spans="1:24" ht="13.5">
      <c r="A65" s="250" t="s">
        <v>3</v>
      </c>
      <c r="B65" s="155">
        <v>0.625</v>
      </c>
      <c r="C65" s="196">
        <v>-38146.165000000125</v>
      </c>
      <c r="D65" s="195">
        <v>411.54199999994296</v>
      </c>
      <c r="E65" s="196">
        <v>-104668.02417400299</v>
      </c>
      <c r="F65" s="195">
        <v>465419.67690400186</v>
      </c>
      <c r="G65" s="196">
        <v>-323017.0298299995</v>
      </c>
      <c r="H65" s="196">
        <v>0</v>
      </c>
      <c r="I65" s="156">
        <v>1.9140457100000001</v>
      </c>
      <c r="K65" s="8"/>
      <c r="R65" s="191"/>
      <c r="S65" s="192"/>
      <c r="T65" s="8"/>
      <c r="U65" s="8"/>
      <c r="V65" s="8"/>
      <c r="W65" s="8"/>
      <c r="X65" s="8"/>
    </row>
    <row r="66" spans="1:24" ht="13.5">
      <c r="A66" s="250" t="s">
        <v>3</v>
      </c>
      <c r="B66" s="155">
        <v>0.6666666666666666</v>
      </c>
      <c r="C66" s="196">
        <v>-2021.0120000003958</v>
      </c>
      <c r="D66" s="195">
        <v>40732.84699999995</v>
      </c>
      <c r="E66" s="196">
        <v>-107534.546642218</v>
      </c>
      <c r="F66" s="195">
        <v>701369.857308218</v>
      </c>
      <c r="G66" s="196">
        <v>-632547.1452600011</v>
      </c>
      <c r="H66" s="196">
        <v>0</v>
      </c>
      <c r="I66" s="156">
        <v>1.9140457100000001</v>
      </c>
      <c r="K66" s="8"/>
      <c r="R66" s="191"/>
      <c r="S66" s="192"/>
      <c r="T66" s="8"/>
      <c r="U66" s="8"/>
      <c r="V66" s="8"/>
      <c r="W66" s="8"/>
      <c r="X66" s="8"/>
    </row>
    <row r="67" spans="1:24" ht="13.5">
      <c r="A67" s="250" t="s">
        <v>3</v>
      </c>
      <c r="B67" s="155">
        <v>0.7083333333333334</v>
      </c>
      <c r="C67" s="196">
        <v>-27822.82600000014</v>
      </c>
      <c r="D67" s="195">
        <v>5804.8129999998255</v>
      </c>
      <c r="E67" s="196">
        <v>-83660.61135367307</v>
      </c>
      <c r="F67" s="195">
        <v>790996.6627916698</v>
      </c>
      <c r="G67" s="196">
        <v>-685318.0381399968</v>
      </c>
      <c r="H67" s="196">
        <v>0</v>
      </c>
      <c r="I67" s="156">
        <v>1.9140457100000001</v>
      </c>
      <c r="K67" s="8"/>
      <c r="R67" s="191"/>
      <c r="S67" s="192"/>
      <c r="T67" s="8"/>
      <c r="U67" s="8"/>
      <c r="V67" s="8"/>
      <c r="W67" s="8"/>
      <c r="X67" s="8"/>
    </row>
    <row r="68" spans="1:24" ht="13.5">
      <c r="A68" s="250" t="s">
        <v>3</v>
      </c>
      <c r="B68" s="155">
        <v>0.75</v>
      </c>
      <c r="C68" s="196">
        <v>-62387.88799999977</v>
      </c>
      <c r="D68" s="195">
        <v>1072.237000000513</v>
      </c>
      <c r="E68" s="196">
        <v>-106270.75628401397</v>
      </c>
      <c r="F68" s="195">
        <v>523098.20201801485</v>
      </c>
      <c r="G68" s="196">
        <v>144488.2051000049</v>
      </c>
      <c r="H68" s="196">
        <v>-500000</v>
      </c>
      <c r="I68" s="156">
        <v>1.90818</v>
      </c>
      <c r="K68" s="8"/>
      <c r="R68" s="191"/>
      <c r="S68" s="192"/>
      <c r="T68" s="8"/>
      <c r="U68" s="8"/>
      <c r="V68" s="8"/>
      <c r="W68" s="8"/>
      <c r="X68" s="8"/>
    </row>
    <row r="69" spans="1:24" ht="13.5">
      <c r="A69" s="250" t="s">
        <v>3</v>
      </c>
      <c r="B69" s="155">
        <v>0.7916666666666666</v>
      </c>
      <c r="C69" s="196">
        <v>-14482.959000000847</v>
      </c>
      <c r="D69" s="195">
        <v>500.53999999995006</v>
      </c>
      <c r="E69" s="196">
        <v>-163190.90847770893</v>
      </c>
      <c r="F69" s="195">
        <v>449125.0947577081</v>
      </c>
      <c r="G69" s="196">
        <v>228048.23305000074</v>
      </c>
      <c r="H69" s="196">
        <v>-500000</v>
      </c>
      <c r="I69" s="156">
        <v>1.90138</v>
      </c>
      <c r="K69" s="8"/>
      <c r="R69" s="191"/>
      <c r="S69" s="192"/>
      <c r="T69" s="8"/>
      <c r="U69" s="8"/>
      <c r="V69" s="8"/>
      <c r="W69" s="8"/>
      <c r="X69" s="8"/>
    </row>
    <row r="70" spans="1:24" ht="13.5">
      <c r="A70" s="250" t="s">
        <v>3</v>
      </c>
      <c r="B70" s="155">
        <v>0.8333333333333334</v>
      </c>
      <c r="C70" s="196">
        <v>-24138.012000000672</v>
      </c>
      <c r="D70" s="195">
        <v>368.4579999999518</v>
      </c>
      <c r="E70" s="196">
        <v>-179982.55515455687</v>
      </c>
      <c r="F70" s="195">
        <v>188320.70732655594</v>
      </c>
      <c r="G70" s="196">
        <v>515431.4022900008</v>
      </c>
      <c r="H70" s="196">
        <v>-500000</v>
      </c>
      <c r="I70" s="156">
        <v>1.9018400000000002</v>
      </c>
      <c r="K70" s="8"/>
      <c r="R70" s="191"/>
      <c r="S70" s="192"/>
      <c r="T70" s="8"/>
      <c r="U70" s="8"/>
      <c r="V70" s="8"/>
      <c r="W70" s="8"/>
      <c r="X70" s="8"/>
    </row>
    <row r="71" spans="1:24" ht="13.5">
      <c r="A71" s="250" t="s">
        <v>3</v>
      </c>
      <c r="B71" s="155">
        <v>0.875</v>
      </c>
      <c r="C71" s="196">
        <v>-15368.571000000393</v>
      </c>
      <c r="D71" s="195">
        <v>390.67700000016384</v>
      </c>
      <c r="E71" s="196">
        <v>-170944.21196211452</v>
      </c>
      <c r="F71" s="195">
        <v>272863.7107201161</v>
      </c>
      <c r="G71" s="196">
        <v>413058.3955899955</v>
      </c>
      <c r="H71" s="196">
        <v>-500000</v>
      </c>
      <c r="I71" s="156">
        <v>1.90138</v>
      </c>
      <c r="K71" s="8"/>
      <c r="R71" s="191"/>
      <c r="S71" s="192"/>
      <c r="T71" s="8"/>
      <c r="U71" s="8"/>
      <c r="V71" s="8"/>
      <c r="W71" s="8"/>
      <c r="X71" s="8"/>
    </row>
    <row r="72" spans="1:24" ht="13.5">
      <c r="A72" s="250" t="s">
        <v>3</v>
      </c>
      <c r="B72" s="155">
        <v>0.9166666666666666</v>
      </c>
      <c r="C72" s="196">
        <v>-12677.397999999768</v>
      </c>
      <c r="D72" s="195">
        <v>483.6509999999106</v>
      </c>
      <c r="E72" s="196">
        <v>-147550.9201782985</v>
      </c>
      <c r="F72" s="195">
        <v>184626.77301229813</v>
      </c>
      <c r="G72" s="196">
        <v>475117.89376000076</v>
      </c>
      <c r="H72" s="196">
        <v>-500000</v>
      </c>
      <c r="I72" s="156">
        <v>1.8990799999999999</v>
      </c>
      <c r="K72" s="8"/>
      <c r="R72" s="191"/>
      <c r="S72" s="192"/>
      <c r="T72" s="8"/>
      <c r="U72" s="8"/>
      <c r="V72" s="8"/>
      <c r="W72" s="8"/>
      <c r="X72" s="8"/>
    </row>
    <row r="73" spans="1:24" ht="13.5">
      <c r="A73" s="250" t="s">
        <v>3</v>
      </c>
      <c r="B73" s="155">
        <v>0.9583333333333334</v>
      </c>
      <c r="C73" s="196">
        <v>-4292.120999999608</v>
      </c>
      <c r="D73" s="195">
        <v>3294.1350000001776</v>
      </c>
      <c r="E73" s="196">
        <v>-197296.7358766726</v>
      </c>
      <c r="F73" s="195">
        <v>173176.6768126744</v>
      </c>
      <c r="G73" s="196">
        <v>325118.0446899964</v>
      </c>
      <c r="H73" s="196">
        <v>-300000</v>
      </c>
      <c r="I73" s="156">
        <v>1.8929999999999998</v>
      </c>
      <c r="K73" s="8"/>
      <c r="R73" s="191"/>
      <c r="S73" s="192"/>
      <c r="T73" s="8"/>
      <c r="U73" s="8"/>
      <c r="V73" s="8"/>
      <c r="W73" s="8"/>
      <c r="X73" s="8"/>
    </row>
    <row r="74" spans="1:24" ht="13.5">
      <c r="A74" s="250" t="s">
        <v>3</v>
      </c>
      <c r="B74" s="155">
        <v>1</v>
      </c>
      <c r="C74" s="196">
        <v>-13209.30700000013</v>
      </c>
      <c r="D74" s="195">
        <v>1317.6480000001065</v>
      </c>
      <c r="E74" s="196">
        <v>-199446.70795224977</v>
      </c>
      <c r="F74" s="195">
        <v>75925.94452025043</v>
      </c>
      <c r="G74" s="196">
        <v>435412.42249999614</v>
      </c>
      <c r="H74" s="196">
        <v>-300000</v>
      </c>
      <c r="I74" s="156">
        <v>1.8929999999999998</v>
      </c>
      <c r="K74" s="8"/>
      <c r="R74" s="191"/>
      <c r="S74" s="192"/>
      <c r="T74" s="8"/>
      <c r="U74" s="8"/>
      <c r="V74" s="8"/>
      <c r="W74" s="8"/>
      <c r="X74" s="8"/>
    </row>
    <row r="75" spans="1:24" ht="13.5">
      <c r="A75" s="250">
        <v>40121</v>
      </c>
      <c r="B75" s="155">
        <v>0.041666666666666664</v>
      </c>
      <c r="C75" s="196">
        <v>-7891.527999999905</v>
      </c>
      <c r="D75" s="195">
        <v>1667.0039999997912</v>
      </c>
      <c r="E75" s="196">
        <v>-133180.81793855072</v>
      </c>
      <c r="F75" s="195">
        <v>153750.33433454754</v>
      </c>
      <c r="G75" s="196">
        <v>-14344.991950000578</v>
      </c>
      <c r="H75" s="196">
        <v>0</v>
      </c>
      <c r="I75" s="156">
        <v>1.89969429</v>
      </c>
      <c r="K75" s="8"/>
      <c r="R75" s="191"/>
      <c r="S75" s="192"/>
      <c r="T75" s="8"/>
      <c r="U75" s="8"/>
      <c r="V75" s="8"/>
      <c r="W75" s="8"/>
      <c r="X75" s="8"/>
    </row>
    <row r="76" spans="1:24" ht="13.5">
      <c r="A76" s="250" t="s">
        <v>3</v>
      </c>
      <c r="B76" s="155">
        <v>0.08333333333333333</v>
      </c>
      <c r="C76" s="196">
        <v>-15587.210999999921</v>
      </c>
      <c r="D76" s="195">
        <v>440.95999999987714</v>
      </c>
      <c r="E76" s="196">
        <v>-127743.29254172956</v>
      </c>
      <c r="F76" s="195">
        <v>267034.19847773</v>
      </c>
      <c r="G76" s="196">
        <v>-124144.65456999952</v>
      </c>
      <c r="H76" s="196">
        <v>0</v>
      </c>
      <c r="I76" s="156">
        <v>1.89969429</v>
      </c>
      <c r="K76" s="8"/>
      <c r="R76" s="191"/>
      <c r="S76" s="192"/>
      <c r="T76" s="8"/>
      <c r="U76" s="8"/>
      <c r="V76" s="8"/>
      <c r="W76" s="8"/>
      <c r="X76" s="8"/>
    </row>
    <row r="77" spans="1:24" ht="13.5">
      <c r="A77" s="250" t="s">
        <v>3</v>
      </c>
      <c r="B77" s="155">
        <v>0.125</v>
      </c>
      <c r="C77" s="196">
        <v>-19964.11999999941</v>
      </c>
      <c r="D77" s="195">
        <v>429.4199999999472</v>
      </c>
      <c r="E77" s="196">
        <v>-136873.47841</v>
      </c>
      <c r="F77" s="195">
        <v>297284.85057599813</v>
      </c>
      <c r="G77" s="196">
        <v>-140876.67236000043</v>
      </c>
      <c r="H77" s="196">
        <v>0</v>
      </c>
      <c r="I77" s="156">
        <v>1.89969429</v>
      </c>
      <c r="K77" s="8"/>
      <c r="R77" s="191"/>
      <c r="S77" s="192"/>
      <c r="T77" s="8"/>
      <c r="U77" s="8"/>
      <c r="V77" s="8"/>
      <c r="W77" s="8"/>
      <c r="X77" s="8"/>
    </row>
    <row r="78" spans="1:24" ht="13.5">
      <c r="A78" s="250" t="s">
        <v>3</v>
      </c>
      <c r="B78" s="155">
        <v>0.16666666666666666</v>
      </c>
      <c r="C78" s="196">
        <v>-21263.10199999924</v>
      </c>
      <c r="D78" s="195">
        <v>506.26200000001523</v>
      </c>
      <c r="E78" s="196">
        <v>-165149.1332786853</v>
      </c>
      <c r="F78" s="195">
        <v>295883.58428868494</v>
      </c>
      <c r="G78" s="196">
        <v>-109977.61134999846</v>
      </c>
      <c r="H78" s="196">
        <v>0</v>
      </c>
      <c r="I78" s="156">
        <v>1.89969429</v>
      </c>
      <c r="K78" s="8"/>
      <c r="R78" s="191"/>
      <c r="S78" s="192"/>
      <c r="T78" s="8"/>
      <c r="U78" s="8"/>
      <c r="V78" s="8"/>
      <c r="W78" s="8"/>
      <c r="X78" s="8"/>
    </row>
    <row r="79" spans="1:24" ht="13.5">
      <c r="A79" s="250" t="s">
        <v>3</v>
      </c>
      <c r="B79" s="155">
        <v>0.20833333333333334</v>
      </c>
      <c r="C79" s="196">
        <v>-28676.22599999967</v>
      </c>
      <c r="D79" s="195">
        <v>385.135999999968</v>
      </c>
      <c r="E79" s="196">
        <v>-163926.49267427693</v>
      </c>
      <c r="F79" s="195">
        <v>318381.6721702779</v>
      </c>
      <c r="G79" s="196">
        <v>-126164.0890599993</v>
      </c>
      <c r="H79" s="196">
        <v>0</v>
      </c>
      <c r="I79" s="156">
        <v>1.89969429</v>
      </c>
      <c r="K79" s="8"/>
      <c r="R79" s="191"/>
      <c r="S79" s="192"/>
      <c r="T79" s="8"/>
      <c r="U79" s="8"/>
      <c r="V79" s="8"/>
      <c r="W79" s="8"/>
      <c r="X79" s="8"/>
    </row>
    <row r="80" spans="1:24" ht="13.5">
      <c r="A80" s="250" t="s">
        <v>3</v>
      </c>
      <c r="B80" s="155">
        <v>0.25</v>
      </c>
      <c r="C80" s="196">
        <v>-17017.091999999844</v>
      </c>
      <c r="D80" s="195">
        <v>451.43999999994406</v>
      </c>
      <c r="E80" s="196">
        <v>-218789.10881954926</v>
      </c>
      <c r="F80" s="195">
        <v>415958.7414995511</v>
      </c>
      <c r="G80" s="196">
        <v>-180603.9805999994</v>
      </c>
      <c r="H80" s="196">
        <v>0</v>
      </c>
      <c r="I80" s="156">
        <v>1.89969429</v>
      </c>
      <c r="K80" s="8"/>
      <c r="R80" s="191"/>
      <c r="S80" s="192"/>
      <c r="T80" s="8"/>
      <c r="U80" s="8"/>
      <c r="V80" s="8"/>
      <c r="W80" s="8"/>
      <c r="X80" s="8"/>
    </row>
    <row r="81" spans="1:24" ht="13.5">
      <c r="A81" s="250" t="s">
        <v>3</v>
      </c>
      <c r="B81" s="155">
        <v>0.2916666666666667</v>
      </c>
      <c r="C81" s="196">
        <v>-12480.885999999771</v>
      </c>
      <c r="D81" s="195">
        <v>428.5820000001663</v>
      </c>
      <c r="E81" s="196">
        <v>-248129.0996717708</v>
      </c>
      <c r="F81" s="195">
        <v>706311.6639377715</v>
      </c>
      <c r="G81" s="196">
        <v>-446130.260479999</v>
      </c>
      <c r="H81" s="196">
        <v>0</v>
      </c>
      <c r="I81" s="156">
        <v>1.89969429</v>
      </c>
      <c r="K81" s="8"/>
      <c r="R81" s="191"/>
      <c r="S81" s="192"/>
      <c r="T81" s="8"/>
      <c r="U81" s="8"/>
      <c r="V81" s="8"/>
      <c r="W81" s="8"/>
      <c r="X81" s="8"/>
    </row>
    <row r="82" spans="1:24" ht="13.5">
      <c r="A82" s="250" t="s">
        <v>3</v>
      </c>
      <c r="B82" s="155">
        <v>0.3333333333333333</v>
      </c>
      <c r="C82" s="196">
        <v>-12550.755999999745</v>
      </c>
      <c r="D82" s="195">
        <v>1232.599999999627</v>
      </c>
      <c r="E82" s="196">
        <v>-258867.3951988471</v>
      </c>
      <c r="F82" s="195">
        <v>555726.9387868467</v>
      </c>
      <c r="G82" s="196">
        <v>-285541.3878799963</v>
      </c>
      <c r="H82" s="196">
        <v>0</v>
      </c>
      <c r="I82" s="156">
        <v>1.89969429</v>
      </c>
      <c r="K82" s="8"/>
      <c r="R82" s="191"/>
      <c r="S82" s="192"/>
      <c r="T82" s="8"/>
      <c r="U82" s="8"/>
      <c r="V82" s="8"/>
      <c r="W82" s="8"/>
      <c r="X82" s="8"/>
    </row>
    <row r="83" spans="1:24" ht="13.5">
      <c r="A83" s="250" t="s">
        <v>3</v>
      </c>
      <c r="B83" s="155">
        <v>0.375</v>
      </c>
      <c r="C83" s="196">
        <v>-13263.429000000277</v>
      </c>
      <c r="D83" s="195">
        <v>1814.2369999995053</v>
      </c>
      <c r="E83" s="196">
        <v>-197716.35825026972</v>
      </c>
      <c r="F83" s="195">
        <v>264713.5778162698</v>
      </c>
      <c r="G83" s="196">
        <v>-55548.02736999944</v>
      </c>
      <c r="H83" s="196">
        <v>0</v>
      </c>
      <c r="I83" s="156">
        <v>1.89969429</v>
      </c>
      <c r="K83" s="8"/>
      <c r="R83" s="191"/>
      <c r="S83" s="192"/>
      <c r="T83" s="8"/>
      <c r="U83" s="8"/>
      <c r="V83" s="8"/>
      <c r="W83" s="8"/>
      <c r="X83" s="8"/>
    </row>
    <row r="84" spans="1:24" ht="13.5">
      <c r="A84" s="250" t="s">
        <v>3</v>
      </c>
      <c r="B84" s="155">
        <v>0.4166666666666667</v>
      </c>
      <c r="C84" s="196">
        <v>-549.7210000000334</v>
      </c>
      <c r="D84" s="195">
        <v>25488.004999999317</v>
      </c>
      <c r="E84" s="196">
        <v>-302667.5166535945</v>
      </c>
      <c r="F84" s="195">
        <v>323234.07554759376</v>
      </c>
      <c r="G84" s="196">
        <v>-45504.84282000334</v>
      </c>
      <c r="H84" s="196">
        <v>0</v>
      </c>
      <c r="I84" s="156">
        <v>1.89969429</v>
      </c>
      <c r="K84" s="8"/>
      <c r="R84" s="191"/>
      <c r="S84" s="192"/>
      <c r="T84" s="8"/>
      <c r="U84" s="8"/>
      <c r="V84" s="8"/>
      <c r="W84" s="8"/>
      <c r="X84" s="8"/>
    </row>
    <row r="85" spans="1:24" ht="13.5">
      <c r="A85" s="250" t="s">
        <v>3</v>
      </c>
      <c r="B85" s="155">
        <v>0.4583333333333333</v>
      </c>
      <c r="C85" s="196">
        <v>-23883.21799999995</v>
      </c>
      <c r="D85" s="195">
        <v>3987.077000000686</v>
      </c>
      <c r="E85" s="196">
        <v>-259432.76151152857</v>
      </c>
      <c r="F85" s="195">
        <v>55581.23848953006</v>
      </c>
      <c r="G85" s="196">
        <v>223747.6637200017</v>
      </c>
      <c r="H85" s="196">
        <v>0</v>
      </c>
      <c r="I85" s="156">
        <v>0.87885714</v>
      </c>
      <c r="K85" s="8"/>
      <c r="R85" s="191"/>
      <c r="S85" s="192"/>
      <c r="T85" s="8"/>
      <c r="U85" s="8"/>
      <c r="V85" s="8"/>
      <c r="W85" s="8"/>
      <c r="X85" s="8"/>
    </row>
    <row r="86" spans="1:24" ht="13.5">
      <c r="A86" s="250" t="s">
        <v>3</v>
      </c>
      <c r="B86" s="155">
        <v>0.5</v>
      </c>
      <c r="C86" s="196">
        <v>-23727.84099999978</v>
      </c>
      <c r="D86" s="195">
        <v>1714.3489999998576</v>
      </c>
      <c r="E86" s="196">
        <v>-274661.2778497343</v>
      </c>
      <c r="F86" s="195">
        <v>47504.316621731035</v>
      </c>
      <c r="G86" s="196">
        <v>249170.453400001</v>
      </c>
      <c r="H86" s="196">
        <v>0</v>
      </c>
      <c r="I86" s="156">
        <v>0.87885714</v>
      </c>
      <c r="K86" s="8"/>
      <c r="R86" s="191"/>
      <c r="S86" s="192"/>
      <c r="T86" s="8"/>
      <c r="U86" s="8"/>
      <c r="V86" s="8"/>
      <c r="W86" s="8"/>
      <c r="X86" s="8"/>
    </row>
    <row r="87" spans="1:24" ht="13.5">
      <c r="A87" s="250" t="s">
        <v>3</v>
      </c>
      <c r="B87" s="155">
        <v>0.5416666666666666</v>
      </c>
      <c r="C87" s="196">
        <v>-22845.54299999998</v>
      </c>
      <c r="D87" s="195">
        <v>1448.9590000000724</v>
      </c>
      <c r="E87" s="196">
        <v>-538812.5449011351</v>
      </c>
      <c r="F87" s="195">
        <v>50164.51519113386</v>
      </c>
      <c r="G87" s="196">
        <v>510044.6135999999</v>
      </c>
      <c r="H87" s="196">
        <v>0</v>
      </c>
      <c r="I87" s="156">
        <v>0.87885714</v>
      </c>
      <c r="K87" s="8"/>
      <c r="R87" s="191"/>
      <c r="S87" s="192"/>
      <c r="T87" s="8"/>
      <c r="U87" s="8"/>
      <c r="V87" s="8"/>
      <c r="W87" s="8"/>
      <c r="X87" s="8"/>
    </row>
    <row r="88" spans="1:24" ht="13.5">
      <c r="A88" s="250" t="s">
        <v>3</v>
      </c>
      <c r="B88" s="155">
        <v>0.5833333333333334</v>
      </c>
      <c r="C88" s="196">
        <v>-33024.097000000096</v>
      </c>
      <c r="D88" s="195">
        <v>1493.9159999997576</v>
      </c>
      <c r="E88" s="196">
        <v>-265049.0107672046</v>
      </c>
      <c r="F88" s="195">
        <v>44935.64650920304</v>
      </c>
      <c r="G88" s="196">
        <v>251643.54541999972</v>
      </c>
      <c r="H88" s="196">
        <v>0</v>
      </c>
      <c r="I88" s="156">
        <v>0.87885714</v>
      </c>
      <c r="K88" s="8"/>
      <c r="R88" s="191"/>
      <c r="S88" s="192"/>
      <c r="T88" s="8"/>
      <c r="U88" s="8"/>
      <c r="V88" s="8"/>
      <c r="W88" s="8"/>
      <c r="X88" s="8"/>
    </row>
    <row r="89" spans="1:24" ht="13.5">
      <c r="A89" s="250" t="s">
        <v>3</v>
      </c>
      <c r="B89" s="155">
        <v>0.625</v>
      </c>
      <c r="C89" s="196">
        <v>-38941.34600000029</v>
      </c>
      <c r="D89" s="195">
        <v>1262.4799999999157</v>
      </c>
      <c r="E89" s="196">
        <v>-295756.7462047672</v>
      </c>
      <c r="F89" s="195">
        <v>44109.69325076815</v>
      </c>
      <c r="G89" s="196">
        <v>289325.9191499989</v>
      </c>
      <c r="H89" s="196">
        <v>0</v>
      </c>
      <c r="I89" s="156">
        <v>0.87885714</v>
      </c>
      <c r="K89" s="8"/>
      <c r="R89" s="191"/>
      <c r="S89" s="192"/>
      <c r="T89" s="8"/>
      <c r="U89" s="8"/>
      <c r="V89" s="8"/>
      <c r="W89" s="8"/>
      <c r="X89" s="8"/>
    </row>
    <row r="90" spans="1:24" ht="13.5">
      <c r="A90" s="250" t="s">
        <v>3</v>
      </c>
      <c r="B90" s="155">
        <v>0.6666666666666666</v>
      </c>
      <c r="C90" s="196">
        <v>-12825.722999999825</v>
      </c>
      <c r="D90" s="195">
        <v>1256.5859999999097</v>
      </c>
      <c r="E90" s="196">
        <v>-262857.69721651886</v>
      </c>
      <c r="F90" s="195">
        <v>137180.5682245178</v>
      </c>
      <c r="G90" s="196">
        <v>137246.26605999918</v>
      </c>
      <c r="H90" s="196">
        <v>0</v>
      </c>
      <c r="I90" s="156">
        <v>0.87885714</v>
      </c>
      <c r="K90" s="8"/>
      <c r="R90" s="191"/>
      <c r="S90" s="192"/>
      <c r="T90" s="8"/>
      <c r="U90" s="8"/>
      <c r="V90" s="8"/>
      <c r="W90" s="8"/>
      <c r="X90" s="8"/>
    </row>
    <row r="91" spans="1:24" ht="13.5">
      <c r="A91" s="250" t="s">
        <v>3</v>
      </c>
      <c r="B91" s="155">
        <v>0.7083333333333334</v>
      </c>
      <c r="C91" s="196">
        <v>-1740.317999999937</v>
      </c>
      <c r="D91" s="195">
        <v>159373.69399999923</v>
      </c>
      <c r="E91" s="196">
        <v>-314250.8624533255</v>
      </c>
      <c r="F91" s="195">
        <v>145933.28010332718</v>
      </c>
      <c r="G91" s="196">
        <v>10684.20636999869</v>
      </c>
      <c r="H91" s="196">
        <v>0</v>
      </c>
      <c r="I91" s="156">
        <v>0.87885714</v>
      </c>
      <c r="K91" s="8"/>
      <c r="R91" s="191"/>
      <c r="S91" s="192"/>
      <c r="T91" s="8"/>
      <c r="U91" s="8"/>
      <c r="V91" s="8"/>
      <c r="W91" s="8"/>
      <c r="X91" s="8"/>
    </row>
    <row r="92" spans="1:24" ht="13.5">
      <c r="A92" s="250" t="s">
        <v>3</v>
      </c>
      <c r="B92" s="155">
        <v>0.75</v>
      </c>
      <c r="C92" s="196">
        <v>-31374.466000000026</v>
      </c>
      <c r="D92" s="195">
        <v>120186.97399999975</v>
      </c>
      <c r="E92" s="196">
        <v>-392313.1946377019</v>
      </c>
      <c r="F92" s="195">
        <v>212446.19632770392</v>
      </c>
      <c r="G92" s="196">
        <v>91054.49035999885</v>
      </c>
      <c r="H92" s="196">
        <v>0</v>
      </c>
      <c r="I92" s="156">
        <v>0.87885714</v>
      </c>
      <c r="K92" s="8"/>
      <c r="R92" s="191"/>
      <c r="S92" s="192"/>
      <c r="T92" s="8"/>
      <c r="U92" s="8"/>
      <c r="V92" s="8"/>
      <c r="W92" s="8"/>
      <c r="X92" s="8"/>
    </row>
    <row r="93" spans="1:24" ht="13.5">
      <c r="A93" s="250" t="s">
        <v>3</v>
      </c>
      <c r="B93" s="155">
        <v>0.7916666666666666</v>
      </c>
      <c r="C93" s="196">
        <v>-54104.25900000036</v>
      </c>
      <c r="D93" s="195">
        <v>1012.2989999994372</v>
      </c>
      <c r="E93" s="196">
        <v>-190831.23948281337</v>
      </c>
      <c r="F93" s="195">
        <v>126270.36883681366</v>
      </c>
      <c r="G93" s="196">
        <v>117652.83043000195</v>
      </c>
      <c r="H93" s="196">
        <v>0</v>
      </c>
      <c r="I93" s="156">
        <v>0.87885714</v>
      </c>
      <c r="K93" s="8"/>
      <c r="R93" s="191"/>
      <c r="S93" s="192"/>
      <c r="T93" s="8"/>
      <c r="U93" s="8"/>
      <c r="V93" s="8"/>
      <c r="W93" s="8"/>
      <c r="X93" s="8"/>
    </row>
    <row r="94" spans="1:24" ht="13.5">
      <c r="A94" s="250" t="s">
        <v>3</v>
      </c>
      <c r="B94" s="155">
        <v>0.8333333333333334</v>
      </c>
      <c r="C94" s="196">
        <v>-42623.9439999998</v>
      </c>
      <c r="D94" s="195">
        <v>504.4459999993559</v>
      </c>
      <c r="E94" s="196">
        <v>-232143.18102014708</v>
      </c>
      <c r="F94" s="195">
        <v>82250.77632214637</v>
      </c>
      <c r="G94" s="196">
        <v>192011.9025699992</v>
      </c>
      <c r="H94" s="196">
        <v>0</v>
      </c>
      <c r="I94" s="156">
        <v>0.87885714</v>
      </c>
      <c r="K94" s="8"/>
      <c r="R94" s="191"/>
      <c r="S94" s="192"/>
      <c r="T94" s="8"/>
      <c r="U94" s="8"/>
      <c r="V94" s="8"/>
      <c r="W94" s="8"/>
      <c r="X94" s="8"/>
    </row>
    <row r="95" spans="1:24" ht="13.5">
      <c r="A95" s="250" t="s">
        <v>3</v>
      </c>
      <c r="B95" s="155">
        <v>0.875</v>
      </c>
      <c r="C95" s="196">
        <v>-94698.55200000005</v>
      </c>
      <c r="D95" s="195">
        <v>636.733999999677</v>
      </c>
      <c r="E95" s="196">
        <v>-271323.39961694</v>
      </c>
      <c r="F95" s="195">
        <v>40259.20411493896</v>
      </c>
      <c r="G95" s="196">
        <v>325126.0130699987</v>
      </c>
      <c r="H95" s="196">
        <v>0</v>
      </c>
      <c r="I95" s="156">
        <v>0.87885714</v>
      </c>
      <c r="K95" s="8"/>
      <c r="R95" s="191"/>
      <c r="S95" s="192"/>
      <c r="T95" s="8"/>
      <c r="U95" s="8"/>
      <c r="V95" s="8"/>
      <c r="W95" s="8"/>
      <c r="X95" s="8"/>
    </row>
    <row r="96" spans="1:24" ht="13.5">
      <c r="A96" s="250" t="s">
        <v>3</v>
      </c>
      <c r="B96" s="155">
        <v>0.9166666666666666</v>
      </c>
      <c r="C96" s="196">
        <v>-93165.37900000025</v>
      </c>
      <c r="D96" s="195">
        <v>765.5330000003275</v>
      </c>
      <c r="E96" s="196">
        <v>-226936.06430256236</v>
      </c>
      <c r="F96" s="195">
        <v>100431.54997256106</v>
      </c>
      <c r="G96" s="196">
        <v>218904.3607800006</v>
      </c>
      <c r="H96" s="196">
        <v>0</v>
      </c>
      <c r="I96" s="156">
        <v>0.87885714</v>
      </c>
      <c r="K96" s="8"/>
      <c r="R96" s="191"/>
      <c r="S96" s="192"/>
      <c r="T96" s="8"/>
      <c r="U96" s="8"/>
      <c r="V96" s="8"/>
      <c r="W96" s="8"/>
      <c r="X96" s="8"/>
    </row>
    <row r="97" spans="1:24" ht="13.5">
      <c r="A97" s="250" t="s">
        <v>3</v>
      </c>
      <c r="B97" s="155">
        <v>0.9583333333333334</v>
      </c>
      <c r="C97" s="196">
        <v>-116268.45800000019</v>
      </c>
      <c r="D97" s="195">
        <v>389.1349999999364</v>
      </c>
      <c r="E97" s="196">
        <v>-180336.32275001885</v>
      </c>
      <c r="F97" s="195">
        <v>138587.57770602033</v>
      </c>
      <c r="G97" s="196">
        <v>157628.067549997</v>
      </c>
      <c r="H97" s="196">
        <v>0</v>
      </c>
      <c r="I97" s="156">
        <v>0.87885714</v>
      </c>
      <c r="K97" s="8"/>
      <c r="R97" s="191"/>
      <c r="S97" s="192"/>
      <c r="T97" s="8"/>
      <c r="U97" s="8"/>
      <c r="V97" s="8"/>
      <c r="W97" s="8"/>
      <c r="X97" s="8"/>
    </row>
    <row r="98" spans="1:24" ht="13.5">
      <c r="A98" s="250" t="s">
        <v>3</v>
      </c>
      <c r="B98" s="155">
        <v>1</v>
      </c>
      <c r="C98" s="196">
        <v>-95988.58100000056</v>
      </c>
      <c r="D98" s="195">
        <v>423.94999999996065</v>
      </c>
      <c r="E98" s="196">
        <v>-333656.16428469564</v>
      </c>
      <c r="F98" s="195">
        <v>91532.80869069407</v>
      </c>
      <c r="G98" s="196">
        <v>337687.98625000025</v>
      </c>
      <c r="H98" s="196">
        <v>0</v>
      </c>
      <c r="I98" s="156">
        <v>0.87885714</v>
      </c>
      <c r="K98" s="8"/>
      <c r="R98" s="191"/>
      <c r="S98" s="192"/>
      <c r="T98" s="8"/>
      <c r="U98" s="8"/>
      <c r="V98" s="8"/>
      <c r="W98" s="8"/>
      <c r="X98" s="8"/>
    </row>
    <row r="99" spans="1:24" ht="13.5">
      <c r="A99" s="250">
        <v>40122</v>
      </c>
      <c r="B99" s="155">
        <v>0.041666666666666664</v>
      </c>
      <c r="C99" s="196">
        <v>-112357.30500000046</v>
      </c>
      <c r="D99" s="195">
        <v>435.14099999990134</v>
      </c>
      <c r="E99" s="196">
        <v>-198673.76938700076</v>
      </c>
      <c r="F99" s="195">
        <v>230806.33548099964</v>
      </c>
      <c r="G99" s="196">
        <v>-220210.40197999933</v>
      </c>
      <c r="H99" s="196">
        <v>300000</v>
      </c>
      <c r="I99" s="156">
        <v>0.9964000000000001</v>
      </c>
      <c r="K99" s="8"/>
      <c r="R99" s="191"/>
      <c r="S99" s="192"/>
      <c r="T99" s="8"/>
      <c r="U99" s="8"/>
      <c r="V99" s="8"/>
      <c r="W99" s="8"/>
      <c r="X99" s="8"/>
    </row>
    <row r="100" spans="1:24" ht="13.5">
      <c r="A100" s="250" t="s">
        <v>3</v>
      </c>
      <c r="B100" s="155">
        <v>0.08333333333333333</v>
      </c>
      <c r="C100" s="196">
        <v>-99941.27699999981</v>
      </c>
      <c r="D100" s="195">
        <v>378.42199999991357</v>
      </c>
      <c r="E100" s="196">
        <v>-183764.28283133137</v>
      </c>
      <c r="F100" s="195">
        <v>122327.32549933295</v>
      </c>
      <c r="G100" s="196">
        <v>-139000.18774999693</v>
      </c>
      <c r="H100" s="196">
        <v>300000</v>
      </c>
      <c r="I100" s="156">
        <v>0.9964000000000001</v>
      </c>
      <c r="K100" s="8"/>
      <c r="R100" s="191"/>
      <c r="S100" s="192"/>
      <c r="T100" s="8"/>
      <c r="U100" s="8"/>
      <c r="V100" s="8"/>
      <c r="W100" s="8"/>
      <c r="X100" s="8"/>
    </row>
    <row r="101" spans="1:24" ht="13.5">
      <c r="A101" s="250" t="s">
        <v>3</v>
      </c>
      <c r="B101" s="155">
        <v>0.125</v>
      </c>
      <c r="C101" s="196">
        <v>-89541.9119999999</v>
      </c>
      <c r="D101" s="195">
        <v>963.8290000007312</v>
      </c>
      <c r="E101" s="196">
        <v>-143808.0685629617</v>
      </c>
      <c r="F101" s="195">
        <v>160640.1423549616</v>
      </c>
      <c r="G101" s="196">
        <v>-228253.9903899978</v>
      </c>
      <c r="H101" s="196">
        <v>300000</v>
      </c>
      <c r="I101" s="156">
        <v>0.99823333</v>
      </c>
      <c r="K101" s="8"/>
      <c r="R101" s="191"/>
      <c r="S101" s="192"/>
      <c r="T101" s="8"/>
      <c r="U101" s="8"/>
      <c r="V101" s="8"/>
      <c r="W101" s="8"/>
      <c r="X101" s="8"/>
    </row>
    <row r="102" spans="1:24" ht="13.5">
      <c r="A102" s="250" t="s">
        <v>3</v>
      </c>
      <c r="B102" s="155">
        <v>0.16666666666666666</v>
      </c>
      <c r="C102" s="196">
        <v>-65184.91699999974</v>
      </c>
      <c r="D102" s="195">
        <v>1368.434999999241</v>
      </c>
      <c r="E102" s="196">
        <v>-150858.8214404199</v>
      </c>
      <c r="F102" s="195">
        <v>177690.9619524203</v>
      </c>
      <c r="G102" s="196">
        <v>-263015.6579999992</v>
      </c>
      <c r="H102" s="196">
        <v>300000</v>
      </c>
      <c r="I102" s="156">
        <v>1.00006667</v>
      </c>
      <c r="K102" s="8"/>
      <c r="R102" s="191"/>
      <c r="S102" s="192"/>
      <c r="T102" s="8"/>
      <c r="U102" s="8"/>
      <c r="V102" s="8"/>
      <c r="W102" s="8"/>
      <c r="X102" s="8"/>
    </row>
    <row r="103" spans="1:24" ht="13.5">
      <c r="A103" s="250" t="s">
        <v>3</v>
      </c>
      <c r="B103" s="155">
        <v>0.20833333333333334</v>
      </c>
      <c r="C103" s="196">
        <v>-56263.94100000003</v>
      </c>
      <c r="D103" s="195">
        <v>3056.070000000073</v>
      </c>
      <c r="E103" s="196">
        <v>-149722.69207</v>
      </c>
      <c r="F103" s="195">
        <v>361442.47591999883</v>
      </c>
      <c r="G103" s="196">
        <v>-458511.9130599975</v>
      </c>
      <c r="H103" s="196">
        <v>300000</v>
      </c>
      <c r="I103" s="156">
        <v>1.00556667</v>
      </c>
      <c r="K103" s="8"/>
      <c r="R103" s="191"/>
      <c r="S103" s="192"/>
      <c r="T103" s="8"/>
      <c r="U103" s="8"/>
      <c r="V103" s="8"/>
      <c r="W103" s="8"/>
      <c r="X103" s="8"/>
    </row>
    <row r="104" spans="1:24" ht="13.5">
      <c r="A104" s="250" t="s">
        <v>3</v>
      </c>
      <c r="B104" s="155">
        <v>0.25</v>
      </c>
      <c r="C104" s="196">
        <v>-58656.98</v>
      </c>
      <c r="D104" s="195">
        <v>1616.6030000001995</v>
      </c>
      <c r="E104" s="196">
        <v>-219649.686068497</v>
      </c>
      <c r="F104" s="195">
        <v>582801.8804645</v>
      </c>
      <c r="G104" s="196">
        <v>-606111.8175300001</v>
      </c>
      <c r="H104" s="196">
        <v>300000</v>
      </c>
      <c r="I104" s="156">
        <v>1.0074</v>
      </c>
      <c r="K104" s="8"/>
      <c r="R104" s="191"/>
      <c r="S104" s="192"/>
      <c r="T104" s="8"/>
      <c r="U104" s="8"/>
      <c r="V104" s="8"/>
      <c r="W104" s="8"/>
      <c r="X104" s="8"/>
    </row>
    <row r="105" spans="1:24" ht="13.5">
      <c r="A105" s="250" t="s">
        <v>3</v>
      </c>
      <c r="B105" s="155">
        <v>0.2916666666666667</v>
      </c>
      <c r="C105" s="196">
        <v>-478.84200000000646</v>
      </c>
      <c r="D105" s="195">
        <v>49465.24799999969</v>
      </c>
      <c r="E105" s="196">
        <v>-267471.9056981371</v>
      </c>
      <c r="F105" s="195">
        <v>652904.8988081359</v>
      </c>
      <c r="G105" s="196">
        <v>-734419.39952</v>
      </c>
      <c r="H105" s="196">
        <v>300000</v>
      </c>
      <c r="I105" s="156">
        <v>1.0074666700000001</v>
      </c>
      <c r="K105" s="8"/>
      <c r="R105" s="191"/>
      <c r="S105" s="192"/>
      <c r="T105" s="8"/>
      <c r="U105" s="8"/>
      <c r="V105" s="8"/>
      <c r="W105" s="8"/>
      <c r="X105" s="8"/>
    </row>
    <row r="106" spans="1:24" ht="13.5">
      <c r="A106" s="250" t="s">
        <v>3</v>
      </c>
      <c r="B106" s="155">
        <v>0.3333333333333333</v>
      </c>
      <c r="C106" s="196">
        <v>-32140.907000000014</v>
      </c>
      <c r="D106" s="195">
        <v>4943.637999999568</v>
      </c>
      <c r="E106" s="196">
        <v>-236229.43788755478</v>
      </c>
      <c r="F106" s="195">
        <v>589529.1614675561</v>
      </c>
      <c r="G106" s="196">
        <v>-626102.4544400017</v>
      </c>
      <c r="H106" s="196">
        <v>300000</v>
      </c>
      <c r="I106" s="156">
        <v>1.0074666700000001</v>
      </c>
      <c r="K106" s="8"/>
      <c r="R106" s="191"/>
      <c r="S106" s="192"/>
      <c r="T106" s="8"/>
      <c r="U106" s="8"/>
      <c r="V106" s="8"/>
      <c r="W106" s="8"/>
      <c r="X106" s="8"/>
    </row>
    <row r="107" spans="1:24" ht="13.5">
      <c r="A107" s="250" t="s">
        <v>3</v>
      </c>
      <c r="B107" s="155">
        <v>0.375</v>
      </c>
      <c r="C107" s="196">
        <v>-1814.3470000000061</v>
      </c>
      <c r="D107" s="195">
        <v>25884.47499999954</v>
      </c>
      <c r="E107" s="196">
        <v>-243028.6190414974</v>
      </c>
      <c r="F107" s="195">
        <v>299171.26062149566</v>
      </c>
      <c r="G107" s="196">
        <v>-80212.76999000242</v>
      </c>
      <c r="H107" s="196">
        <v>0</v>
      </c>
      <c r="I107" s="156">
        <v>1.89969429</v>
      </c>
      <c r="K107" s="8"/>
      <c r="R107" s="191"/>
      <c r="S107" s="192"/>
      <c r="T107" s="8"/>
      <c r="U107" s="8"/>
      <c r="V107" s="8"/>
      <c r="W107" s="8"/>
      <c r="X107" s="8"/>
    </row>
    <row r="108" spans="1:24" ht="13.5">
      <c r="A108" s="250" t="s">
        <v>3</v>
      </c>
      <c r="B108" s="155">
        <v>0.4166666666666667</v>
      </c>
      <c r="C108" s="196">
        <v>-1828.2290000000062</v>
      </c>
      <c r="D108" s="195">
        <v>42591.813000000395</v>
      </c>
      <c r="E108" s="196">
        <v>-241901.746019674</v>
      </c>
      <c r="F108" s="195">
        <v>85011.9505496735</v>
      </c>
      <c r="G108" s="196">
        <v>116126.21119000105</v>
      </c>
      <c r="H108" s="196">
        <v>0</v>
      </c>
      <c r="I108" s="156">
        <v>1.00322857</v>
      </c>
      <c r="K108" s="8"/>
      <c r="R108" s="191"/>
      <c r="S108" s="192"/>
      <c r="T108" s="8"/>
      <c r="U108" s="8"/>
      <c r="V108" s="8"/>
      <c r="W108" s="8"/>
      <c r="X108" s="8"/>
    </row>
    <row r="109" spans="1:24" ht="13.5">
      <c r="A109" s="250" t="s">
        <v>3</v>
      </c>
      <c r="B109" s="155">
        <v>0.4583333333333333</v>
      </c>
      <c r="C109" s="196">
        <v>-4829.7750000000815</v>
      </c>
      <c r="D109" s="195">
        <v>4458.174000000116</v>
      </c>
      <c r="E109" s="196">
        <v>-288806.5816779281</v>
      </c>
      <c r="F109" s="195">
        <v>142930.91219592764</v>
      </c>
      <c r="G109" s="196">
        <v>146247.27068999864</v>
      </c>
      <c r="H109" s="196">
        <v>0</v>
      </c>
      <c r="I109" s="156">
        <v>1.00322857</v>
      </c>
      <c r="K109" s="8"/>
      <c r="R109" s="191"/>
      <c r="S109" s="192"/>
      <c r="T109" s="8"/>
      <c r="U109" s="8"/>
      <c r="V109" s="8"/>
      <c r="W109" s="8"/>
      <c r="X109" s="8"/>
    </row>
    <row r="110" spans="1:24" ht="13.5">
      <c r="A110" s="250" t="s">
        <v>3</v>
      </c>
      <c r="B110" s="155">
        <v>0.5</v>
      </c>
      <c r="C110" s="196">
        <v>-4048.432999999874</v>
      </c>
      <c r="D110" s="195">
        <v>7962.423999999924</v>
      </c>
      <c r="E110" s="196">
        <v>-302447.3287455534</v>
      </c>
      <c r="F110" s="195">
        <v>188535.13679555387</v>
      </c>
      <c r="G110" s="196">
        <v>109998.20050999903</v>
      </c>
      <c r="H110" s="196">
        <v>0</v>
      </c>
      <c r="I110" s="156">
        <v>1.00322857</v>
      </c>
      <c r="K110" s="8"/>
      <c r="R110" s="191"/>
      <c r="S110" s="192"/>
      <c r="T110" s="8"/>
      <c r="U110" s="8"/>
      <c r="V110" s="8"/>
      <c r="W110" s="8"/>
      <c r="X110" s="8"/>
    </row>
    <row r="111" spans="1:24" ht="13.5">
      <c r="A111" s="250" t="s">
        <v>3</v>
      </c>
      <c r="B111" s="155">
        <v>0.5416666666666666</v>
      </c>
      <c r="C111" s="196">
        <v>-24968.408000000185</v>
      </c>
      <c r="D111" s="195">
        <v>1980.1449999996908</v>
      </c>
      <c r="E111" s="196">
        <v>-279352.874316934</v>
      </c>
      <c r="F111" s="195">
        <v>169184.95914493306</v>
      </c>
      <c r="G111" s="196">
        <v>133156.1782300019</v>
      </c>
      <c r="H111" s="196">
        <v>0</v>
      </c>
      <c r="I111" s="156">
        <v>1.00322857</v>
      </c>
      <c r="K111" s="8"/>
      <c r="R111" s="191"/>
      <c r="S111" s="192"/>
      <c r="T111" s="8"/>
      <c r="U111" s="8"/>
      <c r="V111" s="8"/>
      <c r="W111" s="8"/>
      <c r="X111" s="8"/>
    </row>
    <row r="112" spans="1:24" ht="13.5">
      <c r="A112" s="250" t="s">
        <v>3</v>
      </c>
      <c r="B112" s="155">
        <v>0.5833333333333334</v>
      </c>
      <c r="C112" s="196">
        <v>-22936.253999999943</v>
      </c>
      <c r="D112" s="195">
        <v>990.0410000002009</v>
      </c>
      <c r="E112" s="196">
        <v>-201890.62044728402</v>
      </c>
      <c r="F112" s="195">
        <v>189624.92816928157</v>
      </c>
      <c r="G112" s="196">
        <v>34211.9048300024</v>
      </c>
      <c r="H112" s="196">
        <v>0</v>
      </c>
      <c r="I112" s="156">
        <v>1.00322857</v>
      </c>
      <c r="K112" s="8"/>
      <c r="R112" s="191"/>
      <c r="S112" s="192"/>
      <c r="T112" s="8"/>
      <c r="U112" s="8"/>
      <c r="V112" s="8"/>
      <c r="W112" s="8"/>
      <c r="X112" s="8"/>
    </row>
    <row r="113" spans="1:24" ht="13.5">
      <c r="A113" s="250" t="s">
        <v>3</v>
      </c>
      <c r="B113" s="155">
        <v>0.625</v>
      </c>
      <c r="C113" s="196">
        <v>-189693.53</v>
      </c>
      <c r="D113" s="195">
        <v>79881.28</v>
      </c>
      <c r="E113" s="196">
        <v>-116294.15483023658</v>
      </c>
      <c r="F113" s="195">
        <v>257826.5109082353</v>
      </c>
      <c r="G113" s="196">
        <v>-31720.10600999929</v>
      </c>
      <c r="H113" s="196">
        <v>0</v>
      </c>
      <c r="I113" s="156">
        <v>1.89969429</v>
      </c>
      <c r="K113" s="8"/>
      <c r="R113" s="191"/>
      <c r="S113" s="192"/>
      <c r="T113" s="8"/>
      <c r="U113" s="8"/>
      <c r="V113" s="8"/>
      <c r="W113" s="8"/>
      <c r="X113" s="8"/>
    </row>
    <row r="114" spans="1:24" ht="13.5">
      <c r="A114" s="250" t="s">
        <v>3</v>
      </c>
      <c r="B114" s="155">
        <v>0.6666666666666666</v>
      </c>
      <c r="C114" s="196">
        <v>-186951.13299999948</v>
      </c>
      <c r="D114" s="195">
        <v>79957.22699999988</v>
      </c>
      <c r="E114" s="196">
        <v>-138236.5467147152</v>
      </c>
      <c r="F114" s="195">
        <v>275152.1472087131</v>
      </c>
      <c r="G114" s="196">
        <v>-29921.694800001336</v>
      </c>
      <c r="H114" s="196">
        <v>0</v>
      </c>
      <c r="I114" s="156">
        <v>1.89969429</v>
      </c>
      <c r="K114" s="8"/>
      <c r="R114" s="191"/>
      <c r="S114" s="192"/>
      <c r="T114" s="8"/>
      <c r="U114" s="8"/>
      <c r="V114" s="8"/>
      <c r="W114" s="8"/>
      <c r="X114" s="8"/>
    </row>
    <row r="115" spans="1:24" ht="13.5">
      <c r="A115" s="250" t="s">
        <v>3</v>
      </c>
      <c r="B115" s="155">
        <v>0.7083333333333334</v>
      </c>
      <c r="C115" s="196">
        <v>-82736.85799999996</v>
      </c>
      <c r="D115" s="195">
        <v>79988.66000000006</v>
      </c>
      <c r="E115" s="196">
        <v>-105485.13259511665</v>
      </c>
      <c r="F115" s="195">
        <v>375037.63105711807</v>
      </c>
      <c r="G115" s="196">
        <v>-266804.30077000114</v>
      </c>
      <c r="H115" s="196">
        <v>0</v>
      </c>
      <c r="I115" s="156">
        <v>1.89969429</v>
      </c>
      <c r="K115" s="8"/>
      <c r="R115" s="191"/>
      <c r="S115" s="192"/>
      <c r="T115" s="8"/>
      <c r="U115" s="8"/>
      <c r="V115" s="8"/>
      <c r="W115" s="8"/>
      <c r="X115" s="8"/>
    </row>
    <row r="116" spans="1:24" ht="13.5">
      <c r="A116" s="250" t="s">
        <v>3</v>
      </c>
      <c r="B116" s="155">
        <v>0.75</v>
      </c>
      <c r="C116" s="196">
        <v>-26622.12700000006</v>
      </c>
      <c r="D116" s="195">
        <v>80272.1030000006</v>
      </c>
      <c r="E116" s="196">
        <v>-99508.96993797593</v>
      </c>
      <c r="F116" s="195">
        <v>255473.57932598007</v>
      </c>
      <c r="G116" s="196">
        <v>-209614.5853899995</v>
      </c>
      <c r="H116" s="196">
        <v>0</v>
      </c>
      <c r="I116" s="156">
        <v>1.89969429</v>
      </c>
      <c r="K116" s="8"/>
      <c r="R116" s="191"/>
      <c r="S116" s="192"/>
      <c r="T116" s="8"/>
      <c r="U116" s="8"/>
      <c r="V116" s="8"/>
      <c r="W116" s="8"/>
      <c r="X116" s="8"/>
    </row>
    <row r="117" spans="1:24" ht="13.5">
      <c r="A117" s="250" t="s">
        <v>3</v>
      </c>
      <c r="B117" s="155">
        <v>0.7916666666666666</v>
      </c>
      <c r="C117" s="196">
        <v>-62137.49400000001</v>
      </c>
      <c r="D117" s="195">
        <v>1107.965000000465</v>
      </c>
      <c r="E117" s="196">
        <v>-145462.6611465693</v>
      </c>
      <c r="F117" s="195">
        <v>360239.76396456384</v>
      </c>
      <c r="G117" s="196">
        <v>-153747.5741100033</v>
      </c>
      <c r="H117" s="196">
        <v>0</v>
      </c>
      <c r="I117" s="156">
        <v>1.89969429</v>
      </c>
      <c r="K117" s="8"/>
      <c r="R117" s="191"/>
      <c r="S117" s="192"/>
      <c r="T117" s="8"/>
      <c r="U117" s="8"/>
      <c r="V117" s="8"/>
      <c r="W117" s="8"/>
      <c r="X117" s="8"/>
    </row>
    <row r="118" spans="1:24" ht="13.5">
      <c r="A118" s="250" t="s">
        <v>3</v>
      </c>
      <c r="B118" s="155">
        <v>0.8333333333333334</v>
      </c>
      <c r="C118" s="196">
        <v>-8057.150000000017</v>
      </c>
      <c r="D118" s="195">
        <v>15964.485000000652</v>
      </c>
      <c r="E118" s="196">
        <v>-82362.96907774685</v>
      </c>
      <c r="F118" s="195">
        <v>296387.80740174884</v>
      </c>
      <c r="G118" s="196">
        <v>-221932.17320999852</v>
      </c>
      <c r="H118" s="196">
        <v>0</v>
      </c>
      <c r="I118" s="156">
        <v>1.89969429</v>
      </c>
      <c r="K118" s="8"/>
      <c r="R118" s="191"/>
      <c r="S118" s="192"/>
      <c r="T118" s="8"/>
      <c r="U118" s="8"/>
      <c r="V118" s="8"/>
      <c r="W118" s="8"/>
      <c r="X118" s="8"/>
    </row>
    <row r="119" spans="1:24" ht="13.5">
      <c r="A119" s="250" t="s">
        <v>3</v>
      </c>
      <c r="B119" s="155">
        <v>0.875</v>
      </c>
      <c r="C119" s="196">
        <v>-15037.806000000079</v>
      </c>
      <c r="D119" s="195">
        <v>926.7669999998475</v>
      </c>
      <c r="E119" s="196">
        <v>-81109.08357499809</v>
      </c>
      <c r="F119" s="195">
        <v>154645.16706699907</v>
      </c>
      <c r="G119" s="196">
        <v>-59425.04408999975</v>
      </c>
      <c r="H119" s="196">
        <v>0</v>
      </c>
      <c r="I119" s="156">
        <v>1.89969429</v>
      </c>
      <c r="K119" s="8"/>
      <c r="R119" s="191"/>
      <c r="S119" s="192"/>
      <c r="T119" s="8"/>
      <c r="U119" s="8"/>
      <c r="V119" s="8"/>
      <c r="W119" s="8"/>
      <c r="X119" s="8"/>
    </row>
    <row r="120" spans="1:24" ht="13.5">
      <c r="A120" s="250" t="s">
        <v>3</v>
      </c>
      <c r="B120" s="155">
        <v>0.9166666666666666</v>
      </c>
      <c r="C120" s="196">
        <v>-2980.0149999999594</v>
      </c>
      <c r="D120" s="195">
        <v>12849.475000000577</v>
      </c>
      <c r="E120" s="196">
        <v>-98567.30626325603</v>
      </c>
      <c r="F120" s="195">
        <v>462390.7358852561</v>
      </c>
      <c r="G120" s="196">
        <v>-373692.8896700006</v>
      </c>
      <c r="H120" s="196">
        <v>0</v>
      </c>
      <c r="I120" s="156">
        <v>1.89969429</v>
      </c>
      <c r="K120" s="8"/>
      <c r="R120" s="191"/>
      <c r="S120" s="192"/>
      <c r="T120" s="8"/>
      <c r="U120" s="8"/>
      <c r="V120" s="8"/>
      <c r="W120" s="8"/>
      <c r="X120" s="8"/>
    </row>
    <row r="121" spans="1:24" ht="13.5">
      <c r="A121" s="250" t="s">
        <v>3</v>
      </c>
      <c r="B121" s="155">
        <v>0.9583333333333334</v>
      </c>
      <c r="C121" s="196">
        <v>-612.5829999998998</v>
      </c>
      <c r="D121" s="195">
        <v>8863.198000000193</v>
      </c>
      <c r="E121" s="196">
        <v>-45144.29970298841</v>
      </c>
      <c r="F121" s="195">
        <v>598376.3393969911</v>
      </c>
      <c r="G121" s="196">
        <v>-561482.6547300006</v>
      </c>
      <c r="H121" s="196">
        <v>0</v>
      </c>
      <c r="I121" s="156">
        <v>1.89969429</v>
      </c>
      <c r="K121" s="8"/>
      <c r="R121" s="191"/>
      <c r="S121" s="192"/>
      <c r="T121" s="8"/>
      <c r="U121" s="8"/>
      <c r="V121" s="8"/>
      <c r="W121" s="8"/>
      <c r="X121" s="8"/>
    </row>
    <row r="122" spans="1:24" ht="13.5">
      <c r="A122" s="250" t="s">
        <v>3</v>
      </c>
      <c r="B122" s="155">
        <v>1</v>
      </c>
      <c r="C122" s="196">
        <v>-8367.52099999974</v>
      </c>
      <c r="D122" s="195">
        <v>2494.225000000219</v>
      </c>
      <c r="E122" s="196">
        <v>-71450.33004192337</v>
      </c>
      <c r="F122" s="195">
        <v>304573.00945192215</v>
      </c>
      <c r="G122" s="196">
        <v>-227249.38356</v>
      </c>
      <c r="H122" s="196">
        <v>0</v>
      </c>
      <c r="I122" s="156">
        <v>1.89969429</v>
      </c>
      <c r="K122" s="8"/>
      <c r="R122" s="191"/>
      <c r="S122" s="192"/>
      <c r="T122" s="8"/>
      <c r="U122" s="8"/>
      <c r="V122" s="8"/>
      <c r="W122" s="8"/>
      <c r="X122" s="8"/>
    </row>
    <row r="123" spans="1:24" ht="13.5">
      <c r="A123" s="250">
        <v>40123</v>
      </c>
      <c r="B123" s="155">
        <v>0.041666666666666664</v>
      </c>
      <c r="C123" s="196">
        <v>-8105.122000000056</v>
      </c>
      <c r="D123" s="195">
        <v>2874.936000000433</v>
      </c>
      <c r="E123" s="196">
        <v>-72542.78013777312</v>
      </c>
      <c r="F123" s="195">
        <v>179658.85090577288</v>
      </c>
      <c r="G123" s="196">
        <v>-101885.88446000312</v>
      </c>
      <c r="H123" s="196">
        <v>0</v>
      </c>
      <c r="I123" s="156">
        <v>1.89969429</v>
      </c>
      <c r="K123" s="8"/>
      <c r="R123" s="191"/>
      <c r="S123" s="192"/>
      <c r="T123" s="8"/>
      <c r="U123" s="8"/>
      <c r="V123" s="8"/>
      <c r="W123" s="8"/>
      <c r="X123" s="8"/>
    </row>
    <row r="124" spans="1:24" ht="13.5">
      <c r="A124" s="250" t="s">
        <v>3</v>
      </c>
      <c r="B124" s="155">
        <v>0.08333333333333333</v>
      </c>
      <c r="C124" s="196">
        <v>-7146.806000000127</v>
      </c>
      <c r="D124" s="195">
        <v>2220.034999999534</v>
      </c>
      <c r="E124" s="196">
        <v>-71398.6617224117</v>
      </c>
      <c r="F124" s="195">
        <v>101835.39731241157</v>
      </c>
      <c r="G124" s="196">
        <v>-25509.96476000012</v>
      </c>
      <c r="H124" s="196">
        <v>0</v>
      </c>
      <c r="I124" s="156">
        <v>1.89969429</v>
      </c>
      <c r="K124" s="8"/>
      <c r="R124" s="191"/>
      <c r="S124" s="192"/>
      <c r="T124" s="8"/>
      <c r="U124" s="8"/>
      <c r="V124" s="8"/>
      <c r="W124" s="8"/>
      <c r="X124" s="8"/>
    </row>
    <row r="125" spans="1:24" ht="13.5">
      <c r="A125" s="250" t="s">
        <v>3</v>
      </c>
      <c r="B125" s="155">
        <v>0.125</v>
      </c>
      <c r="C125" s="196">
        <v>-3692.065000000009</v>
      </c>
      <c r="D125" s="195">
        <v>2890.496000000348</v>
      </c>
      <c r="E125" s="196">
        <v>-77888.85704184779</v>
      </c>
      <c r="F125" s="195">
        <v>228663.25880184813</v>
      </c>
      <c r="G125" s="196">
        <v>-149972.83231000355</v>
      </c>
      <c r="H125" s="196">
        <v>0</v>
      </c>
      <c r="I125" s="156">
        <v>1.89969429</v>
      </c>
      <c r="K125" s="8"/>
      <c r="R125" s="191"/>
      <c r="S125" s="192"/>
      <c r="T125" s="8"/>
      <c r="U125" s="8"/>
      <c r="V125" s="8"/>
      <c r="W125" s="8"/>
      <c r="X125" s="8"/>
    </row>
    <row r="126" spans="1:24" ht="13.5">
      <c r="A126" s="250" t="s">
        <v>3</v>
      </c>
      <c r="B126" s="155">
        <v>0.16666666666666666</v>
      </c>
      <c r="C126" s="196">
        <v>-3064.5940000000737</v>
      </c>
      <c r="D126" s="195">
        <v>3452.3619999995703</v>
      </c>
      <c r="E126" s="196">
        <v>-93651.1070764629</v>
      </c>
      <c r="F126" s="195">
        <v>266045.8937504631</v>
      </c>
      <c r="G126" s="196">
        <v>-172782.55427999684</v>
      </c>
      <c r="H126" s="196">
        <v>0</v>
      </c>
      <c r="I126" s="156">
        <v>1.89969429</v>
      </c>
      <c r="K126" s="8"/>
      <c r="R126" s="191"/>
      <c r="S126" s="192"/>
      <c r="T126" s="8"/>
      <c r="U126" s="8"/>
      <c r="V126" s="8"/>
      <c r="W126" s="8"/>
      <c r="X126" s="8"/>
    </row>
    <row r="127" spans="1:24" ht="13.5">
      <c r="A127" s="250" t="s">
        <v>3</v>
      </c>
      <c r="B127" s="155">
        <v>0.20833333333333334</v>
      </c>
      <c r="C127" s="196">
        <v>-11928.418999999856</v>
      </c>
      <c r="D127" s="195">
        <v>2581.363999999824</v>
      </c>
      <c r="E127" s="196">
        <v>-141036.6874974076</v>
      </c>
      <c r="F127" s="195">
        <v>452983.88187140797</v>
      </c>
      <c r="G127" s="196">
        <v>-302600.13970999885</v>
      </c>
      <c r="H127" s="196">
        <v>0</v>
      </c>
      <c r="I127" s="156">
        <v>1.89969429</v>
      </c>
      <c r="K127" s="8"/>
      <c r="R127" s="191"/>
      <c r="S127" s="192"/>
      <c r="T127" s="8"/>
      <c r="U127" s="8"/>
      <c r="V127" s="8"/>
      <c r="W127" s="8"/>
      <c r="X127" s="8"/>
    </row>
    <row r="128" spans="1:24" ht="13.5">
      <c r="A128" s="250" t="s">
        <v>3</v>
      </c>
      <c r="B128" s="155">
        <v>0.25</v>
      </c>
      <c r="C128" s="196">
        <v>-28805.22099999999</v>
      </c>
      <c r="D128" s="195">
        <v>2433.8689999998114</v>
      </c>
      <c r="E128" s="196">
        <v>-134076.9406227579</v>
      </c>
      <c r="F128" s="195">
        <v>622451.8372447548</v>
      </c>
      <c r="G128" s="196">
        <v>-462003.54465999827</v>
      </c>
      <c r="H128" s="196">
        <v>0</v>
      </c>
      <c r="I128" s="156">
        <v>1.89969429</v>
      </c>
      <c r="K128" s="8"/>
      <c r="R128" s="191"/>
      <c r="S128" s="192"/>
      <c r="T128" s="8"/>
      <c r="U128" s="8"/>
      <c r="V128" s="8"/>
      <c r="W128" s="8"/>
      <c r="X128" s="8"/>
    </row>
    <row r="129" spans="1:24" ht="13.5">
      <c r="A129" s="250" t="s">
        <v>3</v>
      </c>
      <c r="B129" s="155">
        <v>0.2916666666666667</v>
      </c>
      <c r="C129" s="196">
        <v>-22639.85200000005</v>
      </c>
      <c r="D129" s="195">
        <v>3852.442999999871</v>
      </c>
      <c r="E129" s="196">
        <v>-179752.0566707673</v>
      </c>
      <c r="F129" s="195">
        <v>717687.914726769</v>
      </c>
      <c r="G129" s="196">
        <v>-519148.4487800008</v>
      </c>
      <c r="H129" s="196">
        <v>0</v>
      </c>
      <c r="I129" s="156">
        <v>1.89969429</v>
      </c>
      <c r="K129" s="8"/>
      <c r="R129" s="191"/>
      <c r="S129" s="192"/>
      <c r="T129" s="8"/>
      <c r="U129" s="8"/>
      <c r="V129" s="8"/>
      <c r="W129" s="8"/>
      <c r="X129" s="8"/>
    </row>
    <row r="130" spans="1:24" ht="13.5">
      <c r="A130" s="250" t="s">
        <v>3</v>
      </c>
      <c r="B130" s="155">
        <v>0.3333333333333333</v>
      </c>
      <c r="C130" s="196">
        <v>-12969.284999999963</v>
      </c>
      <c r="D130" s="195">
        <v>3800.3450000003154</v>
      </c>
      <c r="E130" s="196">
        <v>-84205.66420368614</v>
      </c>
      <c r="F130" s="195">
        <v>595521.648291688</v>
      </c>
      <c r="G130" s="196">
        <v>-502147.0436700016</v>
      </c>
      <c r="H130" s="196">
        <v>0</v>
      </c>
      <c r="I130" s="156">
        <v>1.89969429</v>
      </c>
      <c r="K130" s="8"/>
      <c r="R130" s="191"/>
      <c r="S130" s="192"/>
      <c r="T130" s="8"/>
      <c r="U130" s="8"/>
      <c r="V130" s="8"/>
      <c r="W130" s="8"/>
      <c r="X130" s="8"/>
    </row>
    <row r="131" spans="1:24" ht="13.5">
      <c r="A131" s="250" t="s">
        <v>3</v>
      </c>
      <c r="B131" s="155">
        <v>0.375</v>
      </c>
      <c r="C131" s="196">
        <v>-414.8200000001873</v>
      </c>
      <c r="D131" s="195">
        <v>124434.86500000009</v>
      </c>
      <c r="E131" s="196">
        <v>-63563.0796236678</v>
      </c>
      <c r="F131" s="195">
        <v>423474.6920976679</v>
      </c>
      <c r="G131" s="196">
        <v>-483931.6575800015</v>
      </c>
      <c r="H131" s="196">
        <v>0</v>
      </c>
      <c r="I131" s="156">
        <v>1.89969429</v>
      </c>
      <c r="K131" s="8"/>
      <c r="R131" s="191"/>
      <c r="S131" s="192"/>
      <c r="T131" s="8"/>
      <c r="U131" s="8"/>
      <c r="V131" s="8"/>
      <c r="W131" s="8"/>
      <c r="X131" s="8"/>
    </row>
    <row r="132" spans="1:24" ht="13.5">
      <c r="A132" s="250" t="s">
        <v>3</v>
      </c>
      <c r="B132" s="155">
        <v>0.4166666666666667</v>
      </c>
      <c r="C132" s="196">
        <v>-18975.021000000208</v>
      </c>
      <c r="D132" s="195">
        <v>59896.83900000006</v>
      </c>
      <c r="E132" s="196">
        <v>-120441.10258509137</v>
      </c>
      <c r="F132" s="195">
        <v>420691.7895710921</v>
      </c>
      <c r="G132" s="196">
        <v>-41172.5050200003</v>
      </c>
      <c r="H132" s="196">
        <v>-300000</v>
      </c>
      <c r="I132" s="156">
        <v>1.8895</v>
      </c>
      <c r="K132" s="8"/>
      <c r="R132" s="191"/>
      <c r="S132" s="192"/>
      <c r="T132" s="8"/>
      <c r="U132" s="8"/>
      <c r="V132" s="8"/>
      <c r="W132" s="8"/>
      <c r="X132" s="8"/>
    </row>
    <row r="133" spans="1:24" ht="13.5">
      <c r="A133" s="250" t="s">
        <v>3</v>
      </c>
      <c r="B133" s="155">
        <v>0.4583333333333333</v>
      </c>
      <c r="C133" s="196">
        <v>-628.7430000000943</v>
      </c>
      <c r="D133" s="195">
        <v>110030.99900000035</v>
      </c>
      <c r="E133" s="196">
        <v>-233862.7540973926</v>
      </c>
      <c r="F133" s="195">
        <v>401990.7251193931</v>
      </c>
      <c r="G133" s="196">
        <v>22469.773309996643</v>
      </c>
      <c r="H133" s="196">
        <v>-300000</v>
      </c>
      <c r="I133" s="156">
        <v>1.88956667</v>
      </c>
      <c r="K133" s="8"/>
      <c r="R133" s="191"/>
      <c r="S133" s="192"/>
      <c r="T133" s="8"/>
      <c r="U133" s="8"/>
      <c r="V133" s="8"/>
      <c r="W133" s="8"/>
      <c r="X133" s="8"/>
    </row>
    <row r="134" spans="1:24" ht="13.5">
      <c r="A134" s="250" t="s">
        <v>3</v>
      </c>
      <c r="B134" s="155">
        <v>0.5</v>
      </c>
      <c r="C134" s="196">
        <v>-21107.574000000284</v>
      </c>
      <c r="D134" s="195">
        <v>1090.661000000071</v>
      </c>
      <c r="E134" s="196">
        <v>-148772.89028772782</v>
      </c>
      <c r="F134" s="195">
        <v>240604.58317372802</v>
      </c>
      <c r="G134" s="196">
        <v>228185.21999000333</v>
      </c>
      <c r="H134" s="196">
        <v>-300000</v>
      </c>
      <c r="I134" s="156">
        <v>1.88956667</v>
      </c>
      <c r="K134" s="8"/>
      <c r="R134" s="191"/>
      <c r="S134" s="192"/>
      <c r="T134" s="8"/>
      <c r="U134" s="8"/>
      <c r="V134" s="8"/>
      <c r="W134" s="8"/>
      <c r="X134" s="8"/>
    </row>
    <row r="135" spans="1:24" ht="13.5">
      <c r="A135" s="250" t="s">
        <v>3</v>
      </c>
      <c r="B135" s="155">
        <v>0.5416666666666666</v>
      </c>
      <c r="C135" s="196">
        <v>-33341.46099999976</v>
      </c>
      <c r="D135" s="195">
        <v>454.3000000000434</v>
      </c>
      <c r="E135" s="196">
        <v>-205894.04232853494</v>
      </c>
      <c r="F135" s="195">
        <v>399457.6766525329</v>
      </c>
      <c r="G135" s="196">
        <v>139323.5269599994</v>
      </c>
      <c r="H135" s="196">
        <v>-300000</v>
      </c>
      <c r="I135" s="156">
        <v>1.8895</v>
      </c>
      <c r="K135" s="8"/>
      <c r="R135" s="191"/>
      <c r="S135" s="192"/>
      <c r="T135" s="8"/>
      <c r="U135" s="8"/>
      <c r="V135" s="8"/>
      <c r="W135" s="8"/>
      <c r="X135" s="8"/>
    </row>
    <row r="136" spans="1:24" ht="13.5">
      <c r="A136" s="250" t="s">
        <v>3</v>
      </c>
      <c r="B136" s="155">
        <v>0.5833333333333334</v>
      </c>
      <c r="C136" s="196">
        <v>-22285.842000000037</v>
      </c>
      <c r="D136" s="195">
        <v>543.0740000003116</v>
      </c>
      <c r="E136" s="196">
        <v>-286751.139007586</v>
      </c>
      <c r="F136" s="195">
        <v>349931.142367585</v>
      </c>
      <c r="G136" s="196">
        <v>258562.76490000484</v>
      </c>
      <c r="H136" s="196">
        <v>-300000</v>
      </c>
      <c r="I136" s="156">
        <v>1.8895</v>
      </c>
      <c r="K136" s="8"/>
      <c r="R136" s="191"/>
      <c r="S136" s="192"/>
      <c r="T136" s="8"/>
      <c r="U136" s="8"/>
      <c r="V136" s="8"/>
      <c r="W136" s="8"/>
      <c r="X136" s="8"/>
    </row>
    <row r="137" spans="1:24" ht="13.5">
      <c r="A137" s="250" t="s">
        <v>3</v>
      </c>
      <c r="B137" s="155">
        <v>0.625</v>
      </c>
      <c r="C137" s="196">
        <v>-27050.316999999864</v>
      </c>
      <c r="D137" s="195">
        <v>411.75399999995705</v>
      </c>
      <c r="E137" s="196">
        <v>-215763.83010750418</v>
      </c>
      <c r="F137" s="195">
        <v>227078.80143750194</v>
      </c>
      <c r="G137" s="196">
        <v>15323.592049997329</v>
      </c>
      <c r="H137" s="196">
        <v>0</v>
      </c>
      <c r="I137" s="156">
        <v>1.00322857</v>
      </c>
      <c r="K137" s="8"/>
      <c r="R137" s="191"/>
      <c r="S137" s="192"/>
      <c r="T137" s="8"/>
      <c r="U137" s="8"/>
      <c r="V137" s="8"/>
      <c r="W137" s="8"/>
      <c r="X137" s="8"/>
    </row>
    <row r="138" spans="1:24" ht="13.5">
      <c r="A138" s="250" t="s">
        <v>3</v>
      </c>
      <c r="B138" s="155">
        <v>0.6666666666666666</v>
      </c>
      <c r="C138" s="196">
        <v>-20134.48799999994</v>
      </c>
      <c r="D138" s="195">
        <v>457.48699999986866</v>
      </c>
      <c r="E138" s="196">
        <v>-211261.83073904976</v>
      </c>
      <c r="F138" s="195">
        <v>247438.5882330478</v>
      </c>
      <c r="G138" s="196">
        <v>-16499.75595999905</v>
      </c>
      <c r="H138" s="196">
        <v>0</v>
      </c>
      <c r="I138" s="156">
        <v>1.8905190499999998</v>
      </c>
      <c r="K138" s="8"/>
      <c r="R138" s="191"/>
      <c r="S138" s="192"/>
      <c r="T138" s="8"/>
      <c r="U138" s="8"/>
      <c r="V138" s="8"/>
      <c r="W138" s="8"/>
      <c r="X138" s="8"/>
    </row>
    <row r="139" spans="1:24" ht="13.5">
      <c r="A139" s="250" t="s">
        <v>3</v>
      </c>
      <c r="B139" s="155">
        <v>0.7083333333333334</v>
      </c>
      <c r="C139" s="196">
        <v>-42284.298000000206</v>
      </c>
      <c r="D139" s="195">
        <v>428.79500000009966</v>
      </c>
      <c r="E139" s="196">
        <v>-269820.6055788144</v>
      </c>
      <c r="F139" s="195">
        <v>56411.506902813766</v>
      </c>
      <c r="G139" s="196">
        <v>255264.60159999895</v>
      </c>
      <c r="H139" s="196">
        <v>0</v>
      </c>
      <c r="I139" s="156">
        <v>1.00322857</v>
      </c>
      <c r="K139" s="8"/>
      <c r="R139" s="191"/>
      <c r="S139" s="192"/>
      <c r="T139" s="8"/>
      <c r="U139" s="8"/>
      <c r="V139" s="8"/>
      <c r="W139" s="8"/>
      <c r="X139" s="8"/>
    </row>
    <row r="140" spans="1:24" ht="13.5">
      <c r="A140" s="250" t="s">
        <v>3</v>
      </c>
      <c r="B140" s="155">
        <v>0.75</v>
      </c>
      <c r="C140" s="196">
        <v>-29621.996999999636</v>
      </c>
      <c r="D140" s="195">
        <v>323.6010000000815</v>
      </c>
      <c r="E140" s="196">
        <v>-269285.60749603895</v>
      </c>
      <c r="F140" s="195">
        <v>249981.71709604084</v>
      </c>
      <c r="G140" s="196">
        <v>48602.28687000033</v>
      </c>
      <c r="H140" s="196">
        <v>0</v>
      </c>
      <c r="I140" s="156">
        <v>1.00322857</v>
      </c>
      <c r="K140" s="8"/>
      <c r="R140" s="191"/>
      <c r="S140" s="192"/>
      <c r="T140" s="8"/>
      <c r="U140" s="8"/>
      <c r="V140" s="8"/>
      <c r="W140" s="8"/>
      <c r="X140" s="8"/>
    </row>
    <row r="141" spans="1:24" ht="13.5">
      <c r="A141" s="250" t="s">
        <v>3</v>
      </c>
      <c r="B141" s="155">
        <v>0.7916666666666666</v>
      </c>
      <c r="C141" s="196">
        <v>-17534.480999999174</v>
      </c>
      <c r="D141" s="195">
        <v>435.0530000000768</v>
      </c>
      <c r="E141" s="196">
        <v>-272119.0161785691</v>
      </c>
      <c r="F141" s="195">
        <v>300291.72860656894</v>
      </c>
      <c r="G141" s="196">
        <v>-11073.28401000319</v>
      </c>
      <c r="H141" s="196">
        <v>0</v>
      </c>
      <c r="I141" s="156">
        <v>1.8905190499999998</v>
      </c>
      <c r="K141" s="8"/>
      <c r="R141" s="191"/>
      <c r="S141" s="192"/>
      <c r="T141" s="8"/>
      <c r="U141" s="8"/>
      <c r="V141" s="8"/>
      <c r="W141" s="8"/>
      <c r="X141" s="8"/>
    </row>
    <row r="142" spans="1:24" ht="13.5">
      <c r="A142" s="250" t="s">
        <v>3</v>
      </c>
      <c r="B142" s="155">
        <v>0.8333333333333334</v>
      </c>
      <c r="C142" s="196">
        <v>-26136.205999999584</v>
      </c>
      <c r="D142" s="195">
        <v>379.3279999997974</v>
      </c>
      <c r="E142" s="196">
        <v>-220286.45589180267</v>
      </c>
      <c r="F142" s="195">
        <v>247970.4812038039</v>
      </c>
      <c r="G142" s="196">
        <v>-1927.1472399991762</v>
      </c>
      <c r="H142" s="196">
        <v>0</v>
      </c>
      <c r="I142" s="156">
        <v>1.8905190499999998</v>
      </c>
      <c r="K142" s="8"/>
      <c r="R142" s="191"/>
      <c r="S142" s="192"/>
      <c r="T142" s="8"/>
      <c r="U142" s="8"/>
      <c r="V142" s="8"/>
      <c r="W142" s="8"/>
      <c r="X142" s="8"/>
    </row>
    <row r="143" spans="1:24" ht="13.5">
      <c r="A143" s="250" t="s">
        <v>3</v>
      </c>
      <c r="B143" s="155">
        <v>0.875</v>
      </c>
      <c r="C143" s="196">
        <v>-18193.72800000016</v>
      </c>
      <c r="D143" s="195">
        <v>428.90400000011823</v>
      </c>
      <c r="E143" s="196">
        <v>-166624.8377028188</v>
      </c>
      <c r="F143" s="195">
        <v>216720.2219388201</v>
      </c>
      <c r="G143" s="196">
        <v>-32330.560540001665</v>
      </c>
      <c r="H143" s="196">
        <v>0</v>
      </c>
      <c r="I143" s="156">
        <v>1.8905190499999998</v>
      </c>
      <c r="K143" s="8"/>
      <c r="R143" s="191"/>
      <c r="S143" s="192"/>
      <c r="T143" s="8"/>
      <c r="U143" s="8"/>
      <c r="V143" s="8"/>
      <c r="W143" s="8"/>
      <c r="X143" s="8"/>
    </row>
    <row r="144" spans="1:24" ht="13.5">
      <c r="A144" s="250" t="s">
        <v>3</v>
      </c>
      <c r="B144" s="155">
        <v>0.9166666666666666</v>
      </c>
      <c r="C144" s="196">
        <v>-27782.695999999574</v>
      </c>
      <c r="D144" s="195">
        <v>457.0899999999533</v>
      </c>
      <c r="E144" s="196">
        <v>-255988.29786848283</v>
      </c>
      <c r="F144" s="195">
        <v>78147.48492248415</v>
      </c>
      <c r="G144" s="196">
        <v>205166.41934999725</v>
      </c>
      <c r="H144" s="196">
        <v>0</v>
      </c>
      <c r="I144" s="156">
        <v>1.00322857</v>
      </c>
      <c r="K144" s="8"/>
      <c r="R144" s="191"/>
      <c r="S144" s="192"/>
      <c r="T144" s="8"/>
      <c r="U144" s="8"/>
      <c r="V144" s="8"/>
      <c r="W144" s="8"/>
      <c r="X144" s="8"/>
    </row>
    <row r="145" spans="1:24" ht="13.5">
      <c r="A145" s="250" t="s">
        <v>3</v>
      </c>
      <c r="B145" s="155">
        <v>0.9583333333333334</v>
      </c>
      <c r="C145" s="196">
        <v>-29523.112000000026</v>
      </c>
      <c r="D145" s="195">
        <v>306.1100000001605</v>
      </c>
      <c r="E145" s="196">
        <v>-357874.80228901235</v>
      </c>
      <c r="F145" s="195">
        <v>71644.49710901095</v>
      </c>
      <c r="G145" s="196">
        <v>315447.30677999783</v>
      </c>
      <c r="H145" s="196">
        <v>0</v>
      </c>
      <c r="I145" s="156">
        <v>1.00322857</v>
      </c>
      <c r="K145" s="8"/>
      <c r="R145" s="191"/>
      <c r="S145" s="192"/>
      <c r="T145" s="8"/>
      <c r="U145" s="8"/>
      <c r="V145" s="8"/>
      <c r="W145" s="8"/>
      <c r="X145" s="8"/>
    </row>
    <row r="146" spans="1:24" ht="13.5">
      <c r="A146" s="250" t="s">
        <v>3</v>
      </c>
      <c r="B146" s="155">
        <v>1</v>
      </c>
      <c r="C146" s="196">
        <v>-17882.61499999992</v>
      </c>
      <c r="D146" s="195">
        <v>836.7830000002792</v>
      </c>
      <c r="E146" s="196">
        <v>-547037.2193286389</v>
      </c>
      <c r="F146" s="195">
        <v>68945.48148663892</v>
      </c>
      <c r="G146" s="196">
        <v>495137.5700599992</v>
      </c>
      <c r="H146" s="196">
        <v>0</v>
      </c>
      <c r="I146" s="156">
        <v>1.00322857</v>
      </c>
      <c r="K146" s="8"/>
      <c r="R146" s="191"/>
      <c r="S146" s="192"/>
      <c r="T146" s="8"/>
      <c r="U146" s="8"/>
      <c r="V146" s="8"/>
      <c r="W146" s="8"/>
      <c r="X146" s="8"/>
    </row>
    <row r="147" spans="1:24" ht="13.5">
      <c r="A147" s="250">
        <v>40124</v>
      </c>
      <c r="B147" s="155">
        <v>0.041666666666666664</v>
      </c>
      <c r="C147" s="196">
        <v>-17664.04599999965</v>
      </c>
      <c r="D147" s="195">
        <v>1090.7820000004192</v>
      </c>
      <c r="E147" s="196">
        <v>-542834.61809156</v>
      </c>
      <c r="F147" s="195">
        <v>86891.93310355989</v>
      </c>
      <c r="G147" s="196">
        <v>472515.948999998</v>
      </c>
      <c r="H147" s="196">
        <v>0</v>
      </c>
      <c r="I147" s="156">
        <v>1.00322857</v>
      </c>
      <c r="K147" s="8"/>
      <c r="R147" s="191"/>
      <c r="S147" s="192"/>
      <c r="T147" s="8"/>
      <c r="U147" s="8"/>
      <c r="V147" s="8"/>
      <c r="W147" s="8"/>
      <c r="X147" s="8"/>
    </row>
    <row r="148" spans="1:24" ht="13.5">
      <c r="A148" s="250" t="s">
        <v>3</v>
      </c>
      <c r="B148" s="155">
        <v>0.08333333333333333</v>
      </c>
      <c r="C148" s="196">
        <v>-17452.397000000026</v>
      </c>
      <c r="D148" s="195">
        <v>1198.691999999348</v>
      </c>
      <c r="E148" s="196">
        <v>-154724.90724329487</v>
      </c>
      <c r="F148" s="195">
        <v>173201.4959012953</v>
      </c>
      <c r="G148" s="196">
        <v>-2222.883719998732</v>
      </c>
      <c r="H148" s="196">
        <v>0</v>
      </c>
      <c r="I148" s="156">
        <v>1.8905190499999998</v>
      </c>
      <c r="K148" s="8"/>
      <c r="R148" s="191"/>
      <c r="S148" s="192"/>
      <c r="T148" s="8"/>
      <c r="U148" s="8"/>
      <c r="V148" s="8"/>
      <c r="W148" s="8"/>
      <c r="X148" s="8"/>
    </row>
    <row r="149" spans="1:24" ht="13.5">
      <c r="A149" s="250" t="s">
        <v>3</v>
      </c>
      <c r="B149" s="155">
        <v>0.125</v>
      </c>
      <c r="C149" s="196">
        <v>-9006.140000000103</v>
      </c>
      <c r="D149" s="195">
        <v>1020.6719999995241</v>
      </c>
      <c r="E149" s="196">
        <v>-140532.40138999993</v>
      </c>
      <c r="F149" s="195">
        <v>189534.9415000006</v>
      </c>
      <c r="G149" s="196">
        <v>-41017.07178999904</v>
      </c>
      <c r="H149" s="196">
        <v>0</v>
      </c>
      <c r="I149" s="156">
        <v>1.8905190499999998</v>
      </c>
      <c r="K149" s="8"/>
      <c r="R149" s="191"/>
      <c r="S149" s="192"/>
      <c r="T149" s="8"/>
      <c r="U149" s="8"/>
      <c r="V149" s="8"/>
      <c r="W149" s="8"/>
      <c r="X149" s="8"/>
    </row>
    <row r="150" spans="1:24" ht="13.5">
      <c r="A150" s="250" t="s">
        <v>3</v>
      </c>
      <c r="B150" s="155">
        <v>0.16666666666666666</v>
      </c>
      <c r="C150" s="196">
        <v>-5160.099999999977</v>
      </c>
      <c r="D150" s="195">
        <v>1312.3669999999254</v>
      </c>
      <c r="E150" s="196">
        <v>-156168.46004999994</v>
      </c>
      <c r="F150" s="195">
        <v>136111.67134399977</v>
      </c>
      <c r="G150" s="196">
        <v>23904.522099999027</v>
      </c>
      <c r="H150" s="196">
        <v>0</v>
      </c>
      <c r="I150" s="156">
        <v>1.00322857</v>
      </c>
      <c r="K150" s="8"/>
      <c r="R150" s="191"/>
      <c r="S150" s="192"/>
      <c r="T150" s="8"/>
      <c r="U150" s="8"/>
      <c r="V150" s="8"/>
      <c r="W150" s="8"/>
      <c r="X150" s="8"/>
    </row>
    <row r="151" spans="1:24" ht="13.5">
      <c r="A151" s="250" t="s">
        <v>3</v>
      </c>
      <c r="B151" s="155">
        <v>0.20833333333333334</v>
      </c>
      <c r="C151" s="196">
        <v>-33740.89800000048</v>
      </c>
      <c r="D151" s="195">
        <v>444.6989999999059</v>
      </c>
      <c r="E151" s="196">
        <v>-151118.3805499999</v>
      </c>
      <c r="F151" s="195">
        <v>408007.66131800035</v>
      </c>
      <c r="G151" s="196">
        <v>-223593.08185000165</v>
      </c>
      <c r="H151" s="196">
        <v>0</v>
      </c>
      <c r="I151" s="156">
        <v>1.8905190499999998</v>
      </c>
      <c r="K151" s="8"/>
      <c r="R151" s="191"/>
      <c r="S151" s="192"/>
      <c r="T151" s="8"/>
      <c r="U151" s="8"/>
      <c r="V151" s="8"/>
      <c r="W151" s="8"/>
      <c r="X151" s="8"/>
    </row>
    <row r="152" spans="1:24" ht="13.5">
      <c r="A152" s="250" t="s">
        <v>3</v>
      </c>
      <c r="B152" s="155">
        <v>0.25</v>
      </c>
      <c r="C152" s="196">
        <v>-29038.59300000051</v>
      </c>
      <c r="D152" s="195">
        <v>478.5319999999775</v>
      </c>
      <c r="E152" s="196">
        <v>-139996.61000402938</v>
      </c>
      <c r="F152" s="195">
        <v>315913.08296002814</v>
      </c>
      <c r="G152" s="196">
        <v>-147356.41151999863</v>
      </c>
      <c r="H152" s="196">
        <v>0</v>
      </c>
      <c r="I152" s="156">
        <v>1.8905190499999998</v>
      </c>
      <c r="K152" s="8"/>
      <c r="R152" s="191"/>
      <c r="S152" s="192"/>
      <c r="T152" s="8"/>
      <c r="U152" s="8"/>
      <c r="V152" s="8"/>
      <c r="W152" s="8"/>
      <c r="X152" s="8"/>
    </row>
    <row r="153" spans="1:24" ht="13.5">
      <c r="A153" s="250" t="s">
        <v>3</v>
      </c>
      <c r="B153" s="155">
        <v>0.2916666666666667</v>
      </c>
      <c r="C153" s="196">
        <v>-3349.3200000000493</v>
      </c>
      <c r="D153" s="195">
        <v>42708.918000000194</v>
      </c>
      <c r="E153" s="196">
        <v>-113391.8056099999</v>
      </c>
      <c r="F153" s="195">
        <v>213523.5363980001</v>
      </c>
      <c r="G153" s="196">
        <v>-139491.32861999935</v>
      </c>
      <c r="H153" s="196">
        <v>0</v>
      </c>
      <c r="I153" s="156">
        <v>1.8905190499999998</v>
      </c>
      <c r="K153" s="8"/>
      <c r="R153" s="191"/>
      <c r="S153" s="192"/>
      <c r="T153" s="8"/>
      <c r="U153" s="8"/>
      <c r="V153" s="8"/>
      <c r="W153" s="8"/>
      <c r="X153" s="8"/>
    </row>
    <row r="154" spans="1:24" ht="13.5">
      <c r="A154" s="250" t="s">
        <v>3</v>
      </c>
      <c r="B154" s="155">
        <v>0.3333333333333333</v>
      </c>
      <c r="C154" s="196">
        <v>-31752.62499999968</v>
      </c>
      <c r="D154" s="195">
        <v>14320.145999999744</v>
      </c>
      <c r="E154" s="196">
        <v>-142918.12686301293</v>
      </c>
      <c r="F154" s="195">
        <v>261894.95311301123</v>
      </c>
      <c r="G154" s="196">
        <v>-101544.34765999974</v>
      </c>
      <c r="H154" s="196">
        <v>0</v>
      </c>
      <c r="I154" s="156">
        <v>1.8905190499999998</v>
      </c>
      <c r="K154" s="8"/>
      <c r="R154" s="191"/>
      <c r="S154" s="192"/>
      <c r="T154" s="8"/>
      <c r="U154" s="8"/>
      <c r="V154" s="8"/>
      <c r="W154" s="8"/>
      <c r="X154" s="8"/>
    </row>
    <row r="155" spans="1:24" ht="13.5">
      <c r="A155" s="250" t="s">
        <v>3</v>
      </c>
      <c r="B155" s="155">
        <v>0.375</v>
      </c>
      <c r="C155" s="196">
        <v>-1253.0790000000297</v>
      </c>
      <c r="D155" s="195">
        <v>117872.89799999939</v>
      </c>
      <c r="E155" s="196">
        <v>-141800.68640085612</v>
      </c>
      <c r="F155" s="195">
        <v>108864.74316285615</v>
      </c>
      <c r="G155" s="196">
        <v>-83683.87546999732</v>
      </c>
      <c r="H155" s="196">
        <v>0</v>
      </c>
      <c r="I155" s="156">
        <v>1.8905190499999998</v>
      </c>
      <c r="K155" s="8"/>
      <c r="R155" s="191"/>
      <c r="S155" s="192"/>
      <c r="T155" s="8"/>
      <c r="U155" s="8"/>
      <c r="V155" s="8"/>
      <c r="W155" s="8"/>
      <c r="X155" s="8"/>
    </row>
    <row r="156" spans="1:24" ht="13.5">
      <c r="A156" s="250" t="s">
        <v>3</v>
      </c>
      <c r="B156" s="155">
        <v>0.4166666666666667</v>
      </c>
      <c r="C156" s="196">
        <v>-30487.18599999942</v>
      </c>
      <c r="D156" s="195">
        <v>782.7569999991533</v>
      </c>
      <c r="E156" s="196">
        <v>-149687.7777239409</v>
      </c>
      <c r="F156" s="195">
        <v>149121.68673194232</v>
      </c>
      <c r="G156" s="196">
        <v>30270.519550000085</v>
      </c>
      <c r="H156" s="196">
        <v>0</v>
      </c>
      <c r="I156" s="156">
        <v>1.00322857</v>
      </c>
      <c r="K156" s="8"/>
      <c r="R156" s="191"/>
      <c r="S156" s="192"/>
      <c r="T156" s="8"/>
      <c r="U156" s="8"/>
      <c r="V156" s="8"/>
      <c r="W156" s="8"/>
      <c r="X156" s="8"/>
    </row>
    <row r="157" spans="1:24" ht="13.5">
      <c r="A157" s="250" t="s">
        <v>3</v>
      </c>
      <c r="B157" s="155">
        <v>0.4583333333333333</v>
      </c>
      <c r="C157" s="196">
        <v>-20030.31599999997</v>
      </c>
      <c r="D157" s="195">
        <v>851.6780000006927</v>
      </c>
      <c r="E157" s="196">
        <v>-265775.94682024594</v>
      </c>
      <c r="F157" s="195">
        <v>56156.19528424399</v>
      </c>
      <c r="G157" s="196">
        <v>228798.3896200019</v>
      </c>
      <c r="H157" s="196">
        <v>0</v>
      </c>
      <c r="I157" s="156">
        <v>1.00322857</v>
      </c>
      <c r="K157" s="8"/>
      <c r="R157" s="191"/>
      <c r="S157" s="192"/>
      <c r="T157" s="8"/>
      <c r="U157" s="8"/>
      <c r="V157" s="8"/>
      <c r="W157" s="8"/>
      <c r="X157" s="8"/>
    </row>
    <row r="158" spans="1:24" ht="13.5">
      <c r="A158" s="250" t="s">
        <v>3</v>
      </c>
      <c r="B158" s="155">
        <v>0.5</v>
      </c>
      <c r="C158" s="196">
        <v>-18646.420000000235</v>
      </c>
      <c r="D158" s="195">
        <v>368.8049999999486</v>
      </c>
      <c r="E158" s="196">
        <v>-385760.628597916</v>
      </c>
      <c r="F158" s="195">
        <v>74659.52248191496</v>
      </c>
      <c r="G158" s="196">
        <v>329378.72087999934</v>
      </c>
      <c r="H158" s="196">
        <v>0</v>
      </c>
      <c r="I158" s="156">
        <v>1.00322857</v>
      </c>
      <c r="K158" s="8"/>
      <c r="R158" s="191"/>
      <c r="S158" s="192"/>
      <c r="T158" s="8"/>
      <c r="U158" s="8"/>
      <c r="V158" s="8"/>
      <c r="W158" s="8"/>
      <c r="X158" s="8"/>
    </row>
    <row r="159" spans="1:24" ht="13.5">
      <c r="A159" s="250" t="s">
        <v>3</v>
      </c>
      <c r="B159" s="155">
        <v>0.5416666666666666</v>
      </c>
      <c r="C159" s="196">
        <v>-14643.261999999502</v>
      </c>
      <c r="D159" s="195">
        <v>751.8289999996052</v>
      </c>
      <c r="E159" s="196">
        <v>-258090.55067244798</v>
      </c>
      <c r="F159" s="195">
        <v>48029.1800164491</v>
      </c>
      <c r="G159" s="196">
        <v>223952.8041399995</v>
      </c>
      <c r="H159" s="196">
        <v>0</v>
      </c>
      <c r="I159" s="156">
        <v>1.00322857</v>
      </c>
      <c r="K159" s="8"/>
      <c r="R159" s="191"/>
      <c r="S159" s="192"/>
      <c r="T159" s="8"/>
      <c r="U159" s="8"/>
      <c r="V159" s="8"/>
      <c r="W159" s="8"/>
      <c r="X159" s="8"/>
    </row>
    <row r="160" spans="1:24" ht="13.5">
      <c r="A160" s="250" t="s">
        <v>3</v>
      </c>
      <c r="B160" s="155">
        <v>0.5833333333333334</v>
      </c>
      <c r="C160" s="196">
        <v>-10456.392999999847</v>
      </c>
      <c r="D160" s="195">
        <v>3923.1979999999758</v>
      </c>
      <c r="E160" s="196">
        <v>-296101.13893807883</v>
      </c>
      <c r="F160" s="195">
        <v>55722.170202079986</v>
      </c>
      <c r="G160" s="196">
        <v>246912.16396000117</v>
      </c>
      <c r="H160" s="196">
        <v>0</v>
      </c>
      <c r="I160" s="156">
        <v>1.00322857</v>
      </c>
      <c r="K160" s="8"/>
      <c r="R160" s="191"/>
      <c r="S160" s="192"/>
      <c r="T160" s="8"/>
      <c r="U160" s="8"/>
      <c r="V160" s="8"/>
      <c r="W160" s="8"/>
      <c r="X160" s="8"/>
    </row>
    <row r="161" spans="1:24" ht="13.5">
      <c r="A161" s="250" t="s">
        <v>3</v>
      </c>
      <c r="B161" s="155">
        <v>0.625</v>
      </c>
      <c r="C161" s="196">
        <v>-15667.281999999926</v>
      </c>
      <c r="D161" s="195">
        <v>665.8699999999103</v>
      </c>
      <c r="E161" s="196">
        <v>-353514.0692945052</v>
      </c>
      <c r="F161" s="195">
        <v>67487.622928505</v>
      </c>
      <c r="G161" s="196">
        <v>301027.8588099976</v>
      </c>
      <c r="H161" s="196">
        <v>0</v>
      </c>
      <c r="I161" s="156">
        <v>1.00322857</v>
      </c>
      <c r="K161" s="8"/>
      <c r="R161" s="191"/>
      <c r="S161" s="192"/>
      <c r="T161" s="8"/>
      <c r="U161" s="8"/>
      <c r="V161" s="8"/>
      <c r="W161" s="8"/>
      <c r="X161" s="8"/>
    </row>
    <row r="162" spans="1:24" ht="13.5">
      <c r="A162" s="250" t="s">
        <v>3</v>
      </c>
      <c r="B162" s="155">
        <v>0.6666666666666666</v>
      </c>
      <c r="C162" s="196">
        <v>-20520.872999999825</v>
      </c>
      <c r="D162" s="195">
        <v>769.470999999481</v>
      </c>
      <c r="E162" s="196">
        <v>-427482.1038344606</v>
      </c>
      <c r="F162" s="195">
        <v>86971.99664046091</v>
      </c>
      <c r="G162" s="196">
        <v>360261.50921999785</v>
      </c>
      <c r="H162" s="196">
        <v>0</v>
      </c>
      <c r="I162" s="156">
        <v>1.00322857</v>
      </c>
      <c r="K162" s="8"/>
      <c r="R162" s="191"/>
      <c r="S162" s="192"/>
      <c r="T162" s="8"/>
      <c r="U162" s="8"/>
      <c r="V162" s="8"/>
      <c r="W162" s="8"/>
      <c r="X162" s="8"/>
    </row>
    <row r="163" spans="1:24" ht="13.5">
      <c r="A163" s="250" t="s">
        <v>3</v>
      </c>
      <c r="B163" s="155">
        <v>0.7083333333333334</v>
      </c>
      <c r="C163" s="196">
        <v>-25592.22700000013</v>
      </c>
      <c r="D163" s="195">
        <v>621.5080000000311</v>
      </c>
      <c r="E163" s="196">
        <v>-332522.15023552993</v>
      </c>
      <c r="F163" s="195">
        <v>97870.48475752925</v>
      </c>
      <c r="G163" s="196">
        <v>259622.3840499997</v>
      </c>
      <c r="H163" s="196">
        <v>0</v>
      </c>
      <c r="I163" s="156">
        <v>1.00322857</v>
      </c>
      <c r="K163" s="8"/>
      <c r="R163" s="191"/>
      <c r="S163" s="192"/>
      <c r="T163" s="8"/>
      <c r="U163" s="8"/>
      <c r="V163" s="8"/>
      <c r="W163" s="8"/>
      <c r="X163" s="8"/>
    </row>
    <row r="164" spans="1:24" ht="13.5">
      <c r="A164" s="250" t="s">
        <v>3</v>
      </c>
      <c r="B164" s="155">
        <v>0.75</v>
      </c>
      <c r="C164" s="196">
        <v>-20704.16100000043</v>
      </c>
      <c r="D164" s="195">
        <v>944.1419999995253</v>
      </c>
      <c r="E164" s="196">
        <v>-292408.79980945383</v>
      </c>
      <c r="F164" s="195">
        <v>95337.3279094529</v>
      </c>
      <c r="G164" s="196">
        <v>216831.49082000088</v>
      </c>
      <c r="H164" s="196">
        <v>0</v>
      </c>
      <c r="I164" s="156">
        <v>1.00322857</v>
      </c>
      <c r="K164" s="8"/>
      <c r="R164" s="191"/>
      <c r="S164" s="192"/>
      <c r="T164" s="8"/>
      <c r="U164" s="8"/>
      <c r="V164" s="8"/>
      <c r="W164" s="8"/>
      <c r="X164" s="8"/>
    </row>
    <row r="165" spans="1:24" ht="13.5">
      <c r="A165" s="250" t="s">
        <v>3</v>
      </c>
      <c r="B165" s="155">
        <v>0.7916666666666666</v>
      </c>
      <c r="C165" s="196">
        <v>-17232.177999999665</v>
      </c>
      <c r="D165" s="195">
        <v>1074.4039999997767</v>
      </c>
      <c r="E165" s="196">
        <v>-145300.5455399999</v>
      </c>
      <c r="F165" s="195">
        <v>155172.5234460005</v>
      </c>
      <c r="G165" s="196">
        <v>6285.795719997142</v>
      </c>
      <c r="H165" s="196">
        <v>0</v>
      </c>
      <c r="I165" s="156">
        <v>1.00322857</v>
      </c>
      <c r="K165" s="8"/>
      <c r="R165" s="191"/>
      <c r="S165" s="192"/>
      <c r="T165" s="8"/>
      <c r="U165" s="8"/>
      <c r="V165" s="8"/>
      <c r="W165" s="8"/>
      <c r="X165" s="8"/>
    </row>
    <row r="166" spans="1:24" ht="13.5">
      <c r="A166" s="250" t="s">
        <v>3</v>
      </c>
      <c r="B166" s="155">
        <v>0.8333333333333334</v>
      </c>
      <c r="C166" s="196">
        <v>-16096.838000000118</v>
      </c>
      <c r="D166" s="195">
        <v>1042.986000000428</v>
      </c>
      <c r="E166" s="196">
        <v>-166266.05813296285</v>
      </c>
      <c r="F166" s="195">
        <v>87256.59563096451</v>
      </c>
      <c r="G166" s="196">
        <v>94063.3149500012</v>
      </c>
      <c r="H166" s="196">
        <v>0</v>
      </c>
      <c r="I166" s="156">
        <v>1.00322857</v>
      </c>
      <c r="K166" s="8"/>
      <c r="R166" s="191"/>
      <c r="S166" s="192"/>
      <c r="T166" s="8"/>
      <c r="U166" s="8"/>
      <c r="V166" s="8"/>
      <c r="W166" s="8"/>
      <c r="X166" s="8"/>
    </row>
    <row r="167" spans="1:24" ht="13.5">
      <c r="A167" s="250" t="s">
        <v>3</v>
      </c>
      <c r="B167" s="155">
        <v>0.875</v>
      </c>
      <c r="C167" s="196">
        <v>-6644.010000000197</v>
      </c>
      <c r="D167" s="195">
        <v>2827.4079999997207</v>
      </c>
      <c r="E167" s="196">
        <v>-192728.22966713086</v>
      </c>
      <c r="F167" s="195">
        <v>102105.49987913072</v>
      </c>
      <c r="G167" s="196">
        <v>94439.33193999954</v>
      </c>
      <c r="H167" s="196">
        <v>0</v>
      </c>
      <c r="I167" s="156">
        <v>1.00322857</v>
      </c>
      <c r="K167" s="8"/>
      <c r="R167" s="191"/>
      <c r="S167" s="192"/>
      <c r="T167" s="8"/>
      <c r="U167" s="8"/>
      <c r="V167" s="8"/>
      <c r="W167" s="8"/>
      <c r="X167" s="8"/>
    </row>
    <row r="168" spans="1:24" ht="13.5">
      <c r="A168" s="250" t="s">
        <v>3</v>
      </c>
      <c r="B168" s="155">
        <v>0.9166666666666666</v>
      </c>
      <c r="C168" s="196">
        <v>-9328.577000000176</v>
      </c>
      <c r="D168" s="195">
        <v>1092.0480000000537</v>
      </c>
      <c r="E168" s="196">
        <v>-308615.86862192705</v>
      </c>
      <c r="F168" s="195">
        <v>140106.69281792713</v>
      </c>
      <c r="G168" s="196">
        <v>176745.70435999785</v>
      </c>
      <c r="H168" s="196">
        <v>0</v>
      </c>
      <c r="I168" s="156">
        <v>1.00322857</v>
      </c>
      <c r="K168" s="8"/>
      <c r="R168" s="191"/>
      <c r="S168" s="192"/>
      <c r="T168" s="8"/>
      <c r="U168" s="8"/>
      <c r="V168" s="8"/>
      <c r="W168" s="8"/>
      <c r="X168" s="8"/>
    </row>
    <row r="169" spans="1:24" ht="13.5">
      <c r="A169" s="250" t="s">
        <v>3</v>
      </c>
      <c r="B169" s="155">
        <v>0.9583333333333334</v>
      </c>
      <c r="C169" s="196">
        <v>-8757.397999999986</v>
      </c>
      <c r="D169" s="195">
        <v>4415.612000000457</v>
      </c>
      <c r="E169" s="196">
        <v>-411300.07837159</v>
      </c>
      <c r="F169" s="195">
        <v>60108.42226559079</v>
      </c>
      <c r="G169" s="196">
        <v>355533.44240000227</v>
      </c>
      <c r="H169" s="196">
        <v>0</v>
      </c>
      <c r="I169" s="156">
        <v>1.00322857</v>
      </c>
      <c r="K169" s="8"/>
      <c r="R169" s="191"/>
      <c r="S169" s="192"/>
      <c r="T169" s="8"/>
      <c r="U169" s="8"/>
      <c r="V169" s="8"/>
      <c r="W169" s="8"/>
      <c r="X169" s="8"/>
    </row>
    <row r="170" spans="1:24" ht="13.5">
      <c r="A170" s="250" t="s">
        <v>3</v>
      </c>
      <c r="B170" s="155">
        <v>1</v>
      </c>
      <c r="C170" s="196">
        <v>-12303.787999999779</v>
      </c>
      <c r="D170" s="195">
        <v>1056.3489999993176</v>
      </c>
      <c r="E170" s="196">
        <v>-311851.78108273697</v>
      </c>
      <c r="F170" s="195">
        <v>63355.041238739184</v>
      </c>
      <c r="G170" s="196">
        <v>259744.17839999922</v>
      </c>
      <c r="H170" s="196">
        <v>0</v>
      </c>
      <c r="I170" s="156">
        <v>1.00322857</v>
      </c>
      <c r="K170" s="8"/>
      <c r="R170" s="191"/>
      <c r="S170" s="192"/>
      <c r="T170" s="8"/>
      <c r="U170" s="8"/>
      <c r="V170" s="8"/>
      <c r="W170" s="8"/>
      <c r="X170" s="8"/>
    </row>
    <row r="171" spans="1:24" ht="13.5">
      <c r="A171" s="250">
        <v>40125</v>
      </c>
      <c r="B171" s="155">
        <v>0.041666666666666664</v>
      </c>
      <c r="C171" s="196">
        <v>-5935.828999999918</v>
      </c>
      <c r="D171" s="195">
        <v>4669.04799999993</v>
      </c>
      <c r="E171" s="196">
        <v>-398563.0766156301</v>
      </c>
      <c r="F171" s="195">
        <v>27416.867787632</v>
      </c>
      <c r="G171" s="196">
        <v>372412.99011000246</v>
      </c>
      <c r="H171" s="196">
        <v>0</v>
      </c>
      <c r="I171" s="156">
        <v>1.00322857</v>
      </c>
      <c r="K171" s="8"/>
      <c r="R171" s="191"/>
      <c r="S171" s="192"/>
      <c r="T171" s="8"/>
      <c r="U171" s="8"/>
      <c r="V171" s="8"/>
      <c r="W171" s="8"/>
      <c r="X171" s="8"/>
    </row>
    <row r="172" spans="1:24" ht="13.5">
      <c r="A172" s="250" t="s">
        <v>3</v>
      </c>
      <c r="B172" s="155">
        <v>0.08333333333333333</v>
      </c>
      <c r="C172" s="196">
        <v>-6768.655000000139</v>
      </c>
      <c r="D172" s="195">
        <v>712.9529999997793</v>
      </c>
      <c r="E172" s="196">
        <v>-316654.6272121781</v>
      </c>
      <c r="F172" s="195">
        <v>67518.43136417924</v>
      </c>
      <c r="G172" s="196">
        <v>255191.89779999934</v>
      </c>
      <c r="H172" s="196">
        <v>0</v>
      </c>
      <c r="I172" s="156">
        <v>1.00322857</v>
      </c>
      <c r="K172" s="8"/>
      <c r="R172" s="191"/>
      <c r="S172" s="192"/>
      <c r="T172" s="8"/>
      <c r="U172" s="8"/>
      <c r="V172" s="8"/>
      <c r="W172" s="8"/>
      <c r="X172" s="8"/>
    </row>
    <row r="173" spans="1:24" ht="13.5">
      <c r="A173" s="250" t="s">
        <v>3</v>
      </c>
      <c r="B173" s="155">
        <v>0.125</v>
      </c>
      <c r="C173" s="196">
        <v>-4802.1329999998125</v>
      </c>
      <c r="D173" s="195">
        <v>4242.865000000023</v>
      </c>
      <c r="E173" s="196">
        <v>-239629.47057494748</v>
      </c>
      <c r="F173" s="195">
        <v>138953.7241689473</v>
      </c>
      <c r="G173" s="196">
        <v>101235.01453999826</v>
      </c>
      <c r="H173" s="196">
        <v>0</v>
      </c>
      <c r="I173" s="156">
        <v>1.00322857</v>
      </c>
      <c r="K173" s="8"/>
      <c r="R173" s="191"/>
      <c r="S173" s="192"/>
      <c r="T173" s="8"/>
      <c r="U173" s="8"/>
      <c r="V173" s="8"/>
      <c r="W173" s="8"/>
      <c r="X173" s="8"/>
    </row>
    <row r="174" spans="1:24" ht="13.5">
      <c r="A174" s="250" t="s">
        <v>3</v>
      </c>
      <c r="B174" s="155">
        <v>0.16666666666666666</v>
      </c>
      <c r="C174" s="196">
        <v>-4871.511999999755</v>
      </c>
      <c r="D174" s="195">
        <v>15209.22799999968</v>
      </c>
      <c r="E174" s="196">
        <v>-193357.37483999997</v>
      </c>
      <c r="F174" s="195">
        <v>101685.81106400033</v>
      </c>
      <c r="G174" s="196">
        <v>81333.84736999794</v>
      </c>
      <c r="H174" s="196">
        <v>0</v>
      </c>
      <c r="I174" s="156">
        <v>1.00322857</v>
      </c>
      <c r="K174" s="8"/>
      <c r="R174" s="191"/>
      <c r="S174" s="192"/>
      <c r="T174" s="8"/>
      <c r="U174" s="8"/>
      <c r="V174" s="8"/>
      <c r="W174" s="8"/>
      <c r="X174" s="8"/>
    </row>
    <row r="175" spans="1:24" ht="13.5">
      <c r="A175" s="250" t="s">
        <v>3</v>
      </c>
      <c r="B175" s="155">
        <v>0.20833333333333334</v>
      </c>
      <c r="C175" s="196">
        <v>-6890.656000000261</v>
      </c>
      <c r="D175" s="195">
        <v>12743.801000000465</v>
      </c>
      <c r="E175" s="196">
        <v>-314728.54740713554</v>
      </c>
      <c r="F175" s="195">
        <v>63491.42881113499</v>
      </c>
      <c r="G175" s="196">
        <v>245383.97325000007</v>
      </c>
      <c r="H175" s="196">
        <v>0</v>
      </c>
      <c r="I175" s="156">
        <v>1.00322857</v>
      </c>
      <c r="K175" s="8"/>
      <c r="R175" s="191"/>
      <c r="S175" s="192"/>
      <c r="T175" s="8"/>
      <c r="U175" s="8"/>
      <c r="V175" s="8"/>
      <c r="W175" s="8"/>
      <c r="X175" s="8"/>
    </row>
    <row r="176" spans="1:24" ht="13.5">
      <c r="A176" s="250" t="s">
        <v>3</v>
      </c>
      <c r="B176" s="155">
        <v>0.25</v>
      </c>
      <c r="C176" s="196">
        <v>-9520.219999999048</v>
      </c>
      <c r="D176" s="195">
        <v>8695.954999999985</v>
      </c>
      <c r="E176" s="196">
        <v>-176131.37082999997</v>
      </c>
      <c r="F176" s="195">
        <v>266337.3700620012</v>
      </c>
      <c r="G176" s="196">
        <v>-489381.7345999995</v>
      </c>
      <c r="H176" s="196">
        <v>400000</v>
      </c>
      <c r="I176" s="156">
        <v>1.03925</v>
      </c>
      <c r="K176" s="8"/>
      <c r="R176" s="191"/>
      <c r="S176" s="192"/>
      <c r="T176" s="8"/>
      <c r="U176" s="8"/>
      <c r="V176" s="8"/>
      <c r="W176" s="8"/>
      <c r="X176" s="8"/>
    </row>
    <row r="177" spans="1:24" ht="13.5">
      <c r="A177" s="250" t="s">
        <v>3</v>
      </c>
      <c r="B177" s="155">
        <v>0.2916666666666667</v>
      </c>
      <c r="C177" s="196">
        <v>-16448.458000000017</v>
      </c>
      <c r="D177" s="195">
        <v>7577.670000000245</v>
      </c>
      <c r="E177" s="196">
        <v>-202639.24905999997</v>
      </c>
      <c r="F177" s="195">
        <v>295206.3304379988</v>
      </c>
      <c r="G177" s="196">
        <v>-483696.2936600009</v>
      </c>
      <c r="H177" s="196">
        <v>400000</v>
      </c>
      <c r="I177" s="156">
        <v>1.03925</v>
      </c>
      <c r="K177" s="8"/>
      <c r="R177" s="191"/>
      <c r="S177" s="192"/>
      <c r="T177" s="8"/>
      <c r="U177" s="8"/>
      <c r="V177" s="8"/>
      <c r="W177" s="8"/>
      <c r="X177" s="8"/>
    </row>
    <row r="178" spans="1:24" ht="13.5">
      <c r="A178" s="250" t="s">
        <v>3</v>
      </c>
      <c r="B178" s="155">
        <v>0.3333333333333333</v>
      </c>
      <c r="C178" s="196">
        <v>-18255.305000000622</v>
      </c>
      <c r="D178" s="195">
        <v>9888.118999999757</v>
      </c>
      <c r="E178" s="196">
        <v>-291599.1354113946</v>
      </c>
      <c r="F178" s="195">
        <v>176075.32379139413</v>
      </c>
      <c r="G178" s="196">
        <v>-276109.0023499996</v>
      </c>
      <c r="H178" s="196">
        <v>400000</v>
      </c>
      <c r="I178" s="156">
        <v>1.03925</v>
      </c>
      <c r="K178" s="8"/>
      <c r="R178" s="191"/>
      <c r="S178" s="192"/>
      <c r="T178" s="8"/>
      <c r="U178" s="8"/>
      <c r="V178" s="8"/>
      <c r="W178" s="8"/>
      <c r="X178" s="8"/>
    </row>
    <row r="179" spans="1:24" ht="13.5">
      <c r="A179" s="250" t="s">
        <v>3</v>
      </c>
      <c r="B179" s="155">
        <v>0.375</v>
      </c>
      <c r="C179" s="196">
        <v>-14040.606000000447</v>
      </c>
      <c r="D179" s="195">
        <v>5341.356000000178</v>
      </c>
      <c r="E179" s="196">
        <v>-416938.99268623</v>
      </c>
      <c r="F179" s="195">
        <v>168950.47497023002</v>
      </c>
      <c r="G179" s="196">
        <v>-143312.23188000242</v>
      </c>
      <c r="H179" s="196">
        <v>400000</v>
      </c>
      <c r="I179" s="156">
        <v>1.03925</v>
      </c>
      <c r="K179" s="8"/>
      <c r="R179" s="191"/>
      <c r="S179" s="192"/>
      <c r="T179" s="8"/>
      <c r="U179" s="8"/>
      <c r="V179" s="8"/>
      <c r="W179" s="8"/>
      <c r="X179" s="8"/>
    </row>
    <row r="180" spans="1:24" ht="13.5">
      <c r="A180" s="250" t="s">
        <v>3</v>
      </c>
      <c r="B180" s="155">
        <v>0.4166666666666667</v>
      </c>
      <c r="C180" s="196">
        <v>-12310.505999999883</v>
      </c>
      <c r="D180" s="195">
        <v>9575.294999999916</v>
      </c>
      <c r="E180" s="196">
        <v>-246167.76751973233</v>
      </c>
      <c r="F180" s="195">
        <v>131188.66142973202</v>
      </c>
      <c r="G180" s="196">
        <v>-282285.68255000137</v>
      </c>
      <c r="H180" s="196">
        <v>400000</v>
      </c>
      <c r="I180" s="156">
        <v>1.03925</v>
      </c>
      <c r="K180" s="8"/>
      <c r="R180" s="191"/>
      <c r="S180" s="192"/>
      <c r="T180" s="8"/>
      <c r="U180" s="8"/>
      <c r="V180" s="8"/>
      <c r="W180" s="8"/>
      <c r="X180" s="8"/>
    </row>
    <row r="181" spans="1:24" ht="13.5">
      <c r="A181" s="250" t="s">
        <v>3</v>
      </c>
      <c r="B181" s="155">
        <v>0.4583333333333333</v>
      </c>
      <c r="C181" s="196">
        <v>-8880.151000000084</v>
      </c>
      <c r="D181" s="195">
        <v>3504.003999999428</v>
      </c>
      <c r="E181" s="196">
        <v>-192512.2911</v>
      </c>
      <c r="F181" s="195">
        <v>107453.48203400083</v>
      </c>
      <c r="G181" s="196">
        <v>-309565.043580001</v>
      </c>
      <c r="H181" s="196">
        <v>400000</v>
      </c>
      <c r="I181" s="156">
        <v>1.03925</v>
      </c>
      <c r="K181" s="8"/>
      <c r="R181" s="191"/>
      <c r="S181" s="192"/>
      <c r="T181" s="8"/>
      <c r="U181" s="8"/>
      <c r="V181" s="8"/>
      <c r="W181" s="8"/>
      <c r="X181" s="8"/>
    </row>
    <row r="182" spans="1:24" ht="13.5">
      <c r="A182" s="250" t="s">
        <v>3</v>
      </c>
      <c r="B182" s="155">
        <v>0.5</v>
      </c>
      <c r="C182" s="196">
        <v>-9295.092999999973</v>
      </c>
      <c r="D182" s="195">
        <v>3194.9810000001053</v>
      </c>
      <c r="E182" s="196">
        <v>-177903.28990414567</v>
      </c>
      <c r="F182" s="195">
        <v>230889.72294814506</v>
      </c>
      <c r="G182" s="196">
        <v>-446886.32128000184</v>
      </c>
      <c r="H182" s="196">
        <v>400000</v>
      </c>
      <c r="I182" s="156">
        <v>1.03925</v>
      </c>
      <c r="K182" s="8"/>
      <c r="R182" s="191"/>
      <c r="S182" s="192"/>
      <c r="T182" s="8"/>
      <c r="U182" s="8"/>
      <c r="V182" s="8"/>
      <c r="W182" s="8"/>
      <c r="X182" s="8"/>
    </row>
    <row r="183" spans="1:24" ht="13.5">
      <c r="A183" s="250" t="s">
        <v>3</v>
      </c>
      <c r="B183" s="155">
        <v>0.5416666666666666</v>
      </c>
      <c r="C183" s="196">
        <v>-10848.687000000049</v>
      </c>
      <c r="D183" s="195">
        <v>728.1419999991379</v>
      </c>
      <c r="E183" s="196">
        <v>-138316.7384838087</v>
      </c>
      <c r="F183" s="195">
        <v>295815.7226438081</v>
      </c>
      <c r="G183" s="196">
        <v>-547378.4396299992</v>
      </c>
      <c r="H183" s="196">
        <v>400000</v>
      </c>
      <c r="I183" s="156">
        <v>1.03925</v>
      </c>
      <c r="K183" s="8"/>
      <c r="R183" s="191"/>
      <c r="S183" s="192"/>
      <c r="T183" s="8"/>
      <c r="U183" s="8"/>
      <c r="V183" s="8"/>
      <c r="W183" s="8"/>
      <c r="X183" s="8"/>
    </row>
    <row r="184" spans="1:24" ht="13.5">
      <c r="A184" s="250" t="s">
        <v>3</v>
      </c>
      <c r="B184" s="155">
        <v>0.5833333333333334</v>
      </c>
      <c r="C184" s="196">
        <v>-8679.122000000107</v>
      </c>
      <c r="D184" s="195">
        <v>1288.5080000006562</v>
      </c>
      <c r="E184" s="196">
        <v>-128441.21106574016</v>
      </c>
      <c r="F184" s="195">
        <v>159317.30486373923</v>
      </c>
      <c r="G184" s="196">
        <v>-23485.48025000008</v>
      </c>
      <c r="H184" s="196">
        <v>0</v>
      </c>
      <c r="I184" s="156">
        <v>1.8905190499999998</v>
      </c>
      <c r="K184" s="8"/>
      <c r="R184" s="191"/>
      <c r="S184" s="192"/>
      <c r="T184" s="8"/>
      <c r="U184" s="8"/>
      <c r="V184" s="8"/>
      <c r="W184" s="8"/>
      <c r="X184" s="8"/>
    </row>
    <row r="185" spans="1:24" ht="13.5">
      <c r="A185" s="250" t="s">
        <v>3</v>
      </c>
      <c r="B185" s="155">
        <v>0.625</v>
      </c>
      <c r="C185" s="196">
        <v>-8749.560999999998</v>
      </c>
      <c r="D185" s="195">
        <v>4876.959999999912</v>
      </c>
      <c r="E185" s="196">
        <v>-192212.50318215333</v>
      </c>
      <c r="F185" s="195">
        <v>157846.69778815372</v>
      </c>
      <c r="G185" s="196">
        <v>38238.40665000188</v>
      </c>
      <c r="H185" s="196">
        <v>0</v>
      </c>
      <c r="I185" s="156">
        <v>1.03925</v>
      </c>
      <c r="K185" s="8"/>
      <c r="R185" s="191"/>
      <c r="S185" s="192"/>
      <c r="T185" s="8"/>
      <c r="U185" s="8"/>
      <c r="V185" s="8"/>
      <c r="W185" s="8"/>
      <c r="X185" s="8"/>
    </row>
    <row r="186" spans="1:24" ht="13.5">
      <c r="A186" s="250" t="s">
        <v>3</v>
      </c>
      <c r="B186" s="155">
        <v>0.6666666666666666</v>
      </c>
      <c r="C186" s="196">
        <v>-7082.629999999976</v>
      </c>
      <c r="D186" s="195">
        <v>10619.342000000259</v>
      </c>
      <c r="E186" s="196">
        <v>-200406.7159167467</v>
      </c>
      <c r="F186" s="195">
        <v>111966.29441474412</v>
      </c>
      <c r="G186" s="196">
        <v>84903.70910999831</v>
      </c>
      <c r="H186" s="196">
        <v>0</v>
      </c>
      <c r="I186" s="156">
        <v>1.03925</v>
      </c>
      <c r="K186" s="8"/>
      <c r="R186" s="191"/>
      <c r="S186" s="192"/>
      <c r="T186" s="8"/>
      <c r="U186" s="8"/>
      <c r="V186" s="8"/>
      <c r="W186" s="8"/>
      <c r="X186" s="8"/>
    </row>
    <row r="187" spans="1:24" ht="13.5">
      <c r="A187" s="250" t="s">
        <v>3</v>
      </c>
      <c r="B187" s="155">
        <v>0.7083333333333334</v>
      </c>
      <c r="C187" s="196">
        <v>-9475.797000000106</v>
      </c>
      <c r="D187" s="195">
        <v>6283.646000000184</v>
      </c>
      <c r="E187" s="196">
        <v>-302820.7453592428</v>
      </c>
      <c r="F187" s="195">
        <v>101701.77980524412</v>
      </c>
      <c r="G187" s="196">
        <v>204311.11641999963</v>
      </c>
      <c r="H187" s="196">
        <v>0</v>
      </c>
      <c r="I187" s="156">
        <v>1.03925</v>
      </c>
      <c r="K187" s="8"/>
      <c r="R187" s="191"/>
      <c r="S187" s="192"/>
      <c r="T187" s="8"/>
      <c r="U187" s="8"/>
      <c r="V187" s="8"/>
      <c r="W187" s="8"/>
      <c r="X187" s="8"/>
    </row>
    <row r="188" spans="1:24" ht="13.5">
      <c r="A188" s="250" t="s">
        <v>3</v>
      </c>
      <c r="B188" s="155">
        <v>0.75</v>
      </c>
      <c r="C188" s="196">
        <v>-10837.926</v>
      </c>
      <c r="D188" s="195">
        <v>7324.819000000129</v>
      </c>
      <c r="E188" s="196">
        <v>-271332.6473140465</v>
      </c>
      <c r="F188" s="195">
        <v>70203.28436604596</v>
      </c>
      <c r="G188" s="196">
        <v>204642.4699899964</v>
      </c>
      <c r="H188" s="196">
        <v>0</v>
      </c>
      <c r="I188" s="156">
        <v>1.03925</v>
      </c>
      <c r="K188" s="8"/>
      <c r="R188" s="191"/>
      <c r="S188" s="192"/>
      <c r="T188" s="8"/>
      <c r="U188" s="8"/>
      <c r="V188" s="8"/>
      <c r="W188" s="8"/>
      <c r="X188" s="8"/>
    </row>
    <row r="189" spans="1:24" ht="13.5">
      <c r="A189" s="250" t="s">
        <v>3</v>
      </c>
      <c r="B189" s="155">
        <v>0.7916666666666666</v>
      </c>
      <c r="C189" s="196">
        <v>-12846.260000000108</v>
      </c>
      <c r="D189" s="195">
        <v>11887.788000000211</v>
      </c>
      <c r="E189" s="196">
        <v>-270473.43458703626</v>
      </c>
      <c r="F189" s="195">
        <v>110827.66025103748</v>
      </c>
      <c r="G189" s="196">
        <v>160604.24586000104</v>
      </c>
      <c r="H189" s="196">
        <v>0</v>
      </c>
      <c r="I189" s="156">
        <v>1.03925</v>
      </c>
      <c r="K189" s="8"/>
      <c r="R189" s="191"/>
      <c r="S189" s="192"/>
      <c r="T189" s="8"/>
      <c r="U189" s="8"/>
      <c r="V189" s="8"/>
      <c r="W189" s="8"/>
      <c r="X189" s="8"/>
    </row>
    <row r="190" spans="1:24" ht="13.5">
      <c r="A190" s="250" t="s">
        <v>3</v>
      </c>
      <c r="B190" s="155">
        <v>0.8333333333333334</v>
      </c>
      <c r="C190" s="196">
        <v>-10849.74500000001</v>
      </c>
      <c r="D190" s="195">
        <v>6042.10499999961</v>
      </c>
      <c r="E190" s="196">
        <v>-324009.9287</v>
      </c>
      <c r="F190" s="195">
        <v>167037.17568800066</v>
      </c>
      <c r="G190" s="196">
        <v>161780.39290999997</v>
      </c>
      <c r="H190" s="196">
        <v>0</v>
      </c>
      <c r="I190" s="156">
        <v>1.03925</v>
      </c>
      <c r="K190" s="8"/>
      <c r="R190" s="191"/>
      <c r="S190" s="192"/>
      <c r="T190" s="8"/>
      <c r="U190" s="8"/>
      <c r="V190" s="8"/>
      <c r="W190" s="8"/>
      <c r="X190" s="8"/>
    </row>
    <row r="191" spans="1:24" ht="13.5">
      <c r="A191" s="250" t="s">
        <v>3</v>
      </c>
      <c r="B191" s="155">
        <v>0.875</v>
      </c>
      <c r="C191" s="196">
        <v>-11914.249000000023</v>
      </c>
      <c r="D191" s="195">
        <v>4616.638000000501</v>
      </c>
      <c r="E191" s="196">
        <v>-381815.42951540847</v>
      </c>
      <c r="F191" s="195">
        <v>161987.59577340886</v>
      </c>
      <c r="G191" s="196">
        <v>227125.4443399999</v>
      </c>
      <c r="H191" s="196">
        <v>0</v>
      </c>
      <c r="I191" s="156">
        <v>1.03925</v>
      </c>
      <c r="K191" s="8"/>
      <c r="R191" s="191"/>
      <c r="S191" s="192"/>
      <c r="T191" s="8"/>
      <c r="U191" s="8"/>
      <c r="V191" s="8"/>
      <c r="W191" s="8"/>
      <c r="X191" s="8"/>
    </row>
    <row r="192" spans="1:24" ht="13.5">
      <c r="A192" s="250" t="s">
        <v>3</v>
      </c>
      <c r="B192" s="155">
        <v>0.9166666666666666</v>
      </c>
      <c r="C192" s="196">
        <v>-13926.421999999784</v>
      </c>
      <c r="D192" s="195">
        <v>2031.163000000262</v>
      </c>
      <c r="E192" s="196">
        <v>-110275.35521999992</v>
      </c>
      <c r="F192" s="195">
        <v>142529.59149400046</v>
      </c>
      <c r="G192" s="196">
        <v>-20358.977079999677</v>
      </c>
      <c r="H192" s="196">
        <v>0</v>
      </c>
      <c r="I192" s="156">
        <v>1.8905190499999998</v>
      </c>
      <c r="K192" s="8"/>
      <c r="R192" s="191"/>
      <c r="S192" s="192"/>
      <c r="T192" s="8"/>
      <c r="U192" s="8"/>
      <c r="V192" s="8"/>
      <c r="W192" s="8"/>
      <c r="X192" s="8"/>
    </row>
    <row r="193" spans="1:24" ht="13.5">
      <c r="A193" s="250" t="s">
        <v>3</v>
      </c>
      <c r="B193" s="155">
        <v>0.9583333333333334</v>
      </c>
      <c r="C193" s="196">
        <v>-18077.036000000207</v>
      </c>
      <c r="D193" s="195">
        <v>1913.0279999998158</v>
      </c>
      <c r="E193" s="196">
        <v>-103049.80281580995</v>
      </c>
      <c r="F193" s="195">
        <v>381752.5259618099</v>
      </c>
      <c r="G193" s="196">
        <v>-662538.7154999994</v>
      </c>
      <c r="H193" s="196">
        <v>400000</v>
      </c>
      <c r="I193" s="156">
        <v>1.03075</v>
      </c>
      <c r="K193" s="8"/>
      <c r="R193" s="191"/>
      <c r="S193" s="192"/>
      <c r="T193" s="8"/>
      <c r="U193" s="8"/>
      <c r="V193" s="8"/>
      <c r="W193" s="8"/>
      <c r="X193" s="8"/>
    </row>
    <row r="194" spans="1:24" ht="13.5">
      <c r="A194" s="250" t="s">
        <v>3</v>
      </c>
      <c r="B194" s="155">
        <v>1</v>
      </c>
      <c r="C194" s="196">
        <v>-10535.20100000032</v>
      </c>
      <c r="D194" s="195">
        <v>2009.5650000001015</v>
      </c>
      <c r="E194" s="196">
        <v>-56796.54324844768</v>
      </c>
      <c r="F194" s="195">
        <v>123409.78721644916</v>
      </c>
      <c r="G194" s="196">
        <v>-458087.6084300021</v>
      </c>
      <c r="H194" s="196">
        <v>400000</v>
      </c>
      <c r="I194" s="156">
        <v>1.0265</v>
      </c>
      <c r="K194" s="8"/>
      <c r="R194" s="191"/>
      <c r="S194" s="192"/>
      <c r="T194" s="8"/>
      <c r="U194" s="8"/>
      <c r="V194" s="8"/>
      <c r="W194" s="8"/>
      <c r="X194" s="8"/>
    </row>
    <row r="195" spans="1:24" ht="13.5">
      <c r="A195" s="250">
        <v>40126</v>
      </c>
      <c r="B195" s="155">
        <v>0.041666666666666664</v>
      </c>
      <c r="C195" s="196">
        <v>-12215.813999999722</v>
      </c>
      <c r="D195" s="195">
        <v>2136.256999999812</v>
      </c>
      <c r="E195" s="196">
        <v>-134874.9781639046</v>
      </c>
      <c r="F195" s="195">
        <v>65971.24370390622</v>
      </c>
      <c r="G195" s="196">
        <v>-321016.7083799998</v>
      </c>
      <c r="H195" s="196">
        <v>400000</v>
      </c>
      <c r="I195" s="156">
        <v>1.03075</v>
      </c>
      <c r="K195" s="8"/>
      <c r="R195" s="191"/>
      <c r="S195" s="192"/>
      <c r="T195" s="8"/>
      <c r="U195" s="8"/>
      <c r="V195" s="8"/>
      <c r="W195" s="8"/>
      <c r="X195" s="8"/>
    </row>
    <row r="196" spans="1:24" ht="13.5">
      <c r="A196" s="250" t="s">
        <v>3</v>
      </c>
      <c r="B196" s="155">
        <v>0.08333333333333333</v>
      </c>
      <c r="C196" s="196">
        <v>-10320.678000000164</v>
      </c>
      <c r="D196" s="195">
        <v>2102.5570000000253</v>
      </c>
      <c r="E196" s="196">
        <v>-104341.00081917121</v>
      </c>
      <c r="F196" s="195">
        <v>41830.20061117114</v>
      </c>
      <c r="G196" s="196">
        <v>-329271.0784900023</v>
      </c>
      <c r="H196" s="196">
        <v>400000</v>
      </c>
      <c r="I196" s="156">
        <v>1.032875</v>
      </c>
      <c r="K196" s="8"/>
      <c r="R196" s="191"/>
      <c r="S196" s="192"/>
      <c r="T196" s="8"/>
      <c r="U196" s="8"/>
      <c r="V196" s="8"/>
      <c r="W196" s="8"/>
      <c r="X196" s="8"/>
    </row>
    <row r="197" spans="1:24" ht="13.5">
      <c r="A197" s="250" t="s">
        <v>3</v>
      </c>
      <c r="B197" s="155">
        <v>0.125</v>
      </c>
      <c r="C197" s="196">
        <v>-19540.081999999657</v>
      </c>
      <c r="D197" s="195">
        <v>1449.208999999391</v>
      </c>
      <c r="E197" s="196">
        <v>-363490.6421992164</v>
      </c>
      <c r="F197" s="195">
        <v>50755.54663921699</v>
      </c>
      <c r="G197" s="196">
        <v>-69174.03181000007</v>
      </c>
      <c r="H197" s="196">
        <v>400000</v>
      </c>
      <c r="I197" s="156">
        <v>1.035</v>
      </c>
      <c r="K197" s="8"/>
      <c r="R197" s="191"/>
      <c r="S197" s="192"/>
      <c r="T197" s="8"/>
      <c r="U197" s="8"/>
      <c r="V197" s="8"/>
      <c r="W197" s="8"/>
      <c r="X197" s="8"/>
    </row>
    <row r="198" spans="1:24" ht="13.5">
      <c r="A198" s="250" t="s">
        <v>3</v>
      </c>
      <c r="B198" s="155">
        <v>0.16666666666666666</v>
      </c>
      <c r="C198" s="196">
        <v>-19348.497000000967</v>
      </c>
      <c r="D198" s="195">
        <v>496.579999999958</v>
      </c>
      <c r="E198" s="196">
        <v>-158324.40976778953</v>
      </c>
      <c r="F198" s="195">
        <v>106658.59364179008</v>
      </c>
      <c r="G198" s="196">
        <v>-329482.26650000265</v>
      </c>
      <c r="H198" s="196">
        <v>400000</v>
      </c>
      <c r="I198" s="156">
        <v>1.037125</v>
      </c>
      <c r="K198" s="8"/>
      <c r="R198" s="191"/>
      <c r="S198" s="192"/>
      <c r="T198" s="8"/>
      <c r="U198" s="8"/>
      <c r="V198" s="8"/>
      <c r="W198" s="8"/>
      <c r="X198" s="8"/>
    </row>
    <row r="199" spans="1:24" ht="13.5">
      <c r="A199" s="250" t="s">
        <v>3</v>
      </c>
      <c r="B199" s="155">
        <v>0.20833333333333334</v>
      </c>
      <c r="C199" s="196">
        <v>-23469.36900000042</v>
      </c>
      <c r="D199" s="195">
        <v>464.01000000004615</v>
      </c>
      <c r="E199" s="196">
        <v>-166364.1733264619</v>
      </c>
      <c r="F199" s="195">
        <v>164545.477998462</v>
      </c>
      <c r="G199" s="196">
        <v>24824.053949998255</v>
      </c>
      <c r="H199" s="196">
        <v>0</v>
      </c>
      <c r="I199" s="156">
        <v>1.03317857</v>
      </c>
      <c r="K199" s="8"/>
      <c r="R199" s="191"/>
      <c r="S199" s="192"/>
      <c r="T199" s="8"/>
      <c r="U199" s="8"/>
      <c r="V199" s="8"/>
      <c r="W199" s="8"/>
      <c r="X199" s="8"/>
    </row>
    <row r="200" spans="1:24" ht="13.5">
      <c r="A200" s="250" t="s">
        <v>3</v>
      </c>
      <c r="B200" s="155">
        <v>0.25</v>
      </c>
      <c r="C200" s="196">
        <v>-24377.678000000073</v>
      </c>
      <c r="D200" s="195">
        <v>563.46800000003</v>
      </c>
      <c r="E200" s="196">
        <v>-360335.8078628008</v>
      </c>
      <c r="F200" s="195">
        <v>161236.64935680322</v>
      </c>
      <c r="G200" s="196">
        <v>222913.36826999788</v>
      </c>
      <c r="H200" s="196">
        <v>0</v>
      </c>
      <c r="I200" s="156">
        <v>1.03317857</v>
      </c>
      <c r="K200" s="8"/>
      <c r="R200" s="191"/>
      <c r="S200" s="192"/>
      <c r="T200" s="8"/>
      <c r="U200" s="8"/>
      <c r="V200" s="8"/>
      <c r="W200" s="8"/>
      <c r="X200" s="8"/>
    </row>
    <row r="201" spans="1:24" ht="13.5">
      <c r="A201" s="250" t="s">
        <v>3</v>
      </c>
      <c r="B201" s="155">
        <v>0.2916666666666667</v>
      </c>
      <c r="C201" s="196">
        <v>-46633.00100000066</v>
      </c>
      <c r="D201" s="195">
        <v>530.7000000000335</v>
      </c>
      <c r="E201" s="196">
        <v>-406324.0608919692</v>
      </c>
      <c r="F201" s="195">
        <v>105814.78095196892</v>
      </c>
      <c r="G201" s="196">
        <v>346611.5812200045</v>
      </c>
      <c r="H201" s="196">
        <v>0</v>
      </c>
      <c r="I201" s="156">
        <v>1.03317857</v>
      </c>
      <c r="K201" s="8"/>
      <c r="R201" s="191"/>
      <c r="S201" s="192"/>
      <c r="T201" s="8"/>
      <c r="U201" s="8"/>
      <c r="V201" s="8"/>
      <c r="W201" s="8"/>
      <c r="X201" s="8"/>
    </row>
    <row r="202" spans="1:24" ht="13.5">
      <c r="A202" s="250" t="s">
        <v>3</v>
      </c>
      <c r="B202" s="155">
        <v>0.3333333333333333</v>
      </c>
      <c r="C202" s="196">
        <v>-10416.10700000061</v>
      </c>
      <c r="D202" s="195">
        <v>7426.288000000118</v>
      </c>
      <c r="E202" s="196">
        <v>-374617.0999594741</v>
      </c>
      <c r="F202" s="195">
        <v>66272.82639347308</v>
      </c>
      <c r="G202" s="196">
        <v>311334.0925800026</v>
      </c>
      <c r="H202" s="196">
        <v>0</v>
      </c>
      <c r="I202" s="156">
        <v>1.03317857</v>
      </c>
      <c r="K202" s="8"/>
      <c r="R202" s="191"/>
      <c r="S202" s="192"/>
      <c r="T202" s="8"/>
      <c r="U202" s="8"/>
      <c r="V202" s="8"/>
      <c r="W202" s="8"/>
      <c r="X202" s="8"/>
    </row>
    <row r="203" spans="1:24" ht="13.5">
      <c r="A203" s="250" t="s">
        <v>3</v>
      </c>
      <c r="B203" s="155">
        <v>0.375</v>
      </c>
      <c r="C203" s="196">
        <v>-7881.327000000186</v>
      </c>
      <c r="D203" s="195">
        <v>211443.6229999997</v>
      </c>
      <c r="E203" s="196">
        <v>-504161.2053254471</v>
      </c>
      <c r="F203" s="195">
        <v>90038.74788944701</v>
      </c>
      <c r="G203" s="196">
        <v>210560.16191000084</v>
      </c>
      <c r="H203" s="196">
        <v>0</v>
      </c>
      <c r="I203" s="156">
        <v>1.03317857</v>
      </c>
      <c r="K203" s="8"/>
      <c r="R203" s="191"/>
      <c r="S203" s="192"/>
      <c r="T203" s="8"/>
      <c r="U203" s="8"/>
      <c r="V203" s="8"/>
      <c r="W203" s="8"/>
      <c r="X203" s="8"/>
    </row>
    <row r="204" spans="1:24" ht="13.5">
      <c r="A204" s="250" t="s">
        <v>3</v>
      </c>
      <c r="B204" s="155">
        <v>0.4166666666666667</v>
      </c>
      <c r="C204" s="196">
        <v>-83580.49199999927</v>
      </c>
      <c r="D204" s="195">
        <v>573.8310000002022</v>
      </c>
      <c r="E204" s="196">
        <v>-331710.86648940196</v>
      </c>
      <c r="F204" s="195">
        <v>140413.8075554028</v>
      </c>
      <c r="G204" s="196">
        <v>274303.7202300009</v>
      </c>
      <c r="H204" s="196">
        <v>0</v>
      </c>
      <c r="I204" s="156">
        <v>1.03317857</v>
      </c>
      <c r="K204" s="8"/>
      <c r="R204" s="191"/>
      <c r="S204" s="192"/>
      <c r="T204" s="8"/>
      <c r="U204" s="8"/>
      <c r="V204" s="8"/>
      <c r="W204" s="8"/>
      <c r="X204" s="8"/>
    </row>
    <row r="205" spans="1:24" ht="13.5">
      <c r="A205" s="250" t="s">
        <v>3</v>
      </c>
      <c r="B205" s="155">
        <v>0.4583333333333333</v>
      </c>
      <c r="C205" s="196">
        <v>-101496.93700000034</v>
      </c>
      <c r="D205" s="195">
        <v>429.1479999998573</v>
      </c>
      <c r="E205" s="196">
        <v>-307712.32426129683</v>
      </c>
      <c r="F205" s="195">
        <v>118613.45798729509</v>
      </c>
      <c r="G205" s="196">
        <v>290166.65529999963</v>
      </c>
      <c r="H205" s="196">
        <v>0</v>
      </c>
      <c r="I205" s="156">
        <v>1.03317857</v>
      </c>
      <c r="K205" s="8"/>
      <c r="R205" s="191"/>
      <c r="S205" s="192"/>
      <c r="T205" s="8"/>
      <c r="U205" s="8"/>
      <c r="V205" s="8"/>
      <c r="W205" s="8"/>
      <c r="X205" s="8"/>
    </row>
    <row r="206" spans="1:24" ht="13.5">
      <c r="A206" s="250" t="s">
        <v>3</v>
      </c>
      <c r="B206" s="155">
        <v>0.5</v>
      </c>
      <c r="C206" s="196">
        <v>-26990.721999999914</v>
      </c>
      <c r="D206" s="195">
        <v>903.8599999991707</v>
      </c>
      <c r="E206" s="196">
        <v>-293330.69475227117</v>
      </c>
      <c r="F206" s="195">
        <v>85206.69662627092</v>
      </c>
      <c r="G206" s="196">
        <v>234210.86034000036</v>
      </c>
      <c r="H206" s="196">
        <v>0</v>
      </c>
      <c r="I206" s="156">
        <v>1.03317857</v>
      </c>
      <c r="K206" s="8"/>
      <c r="R206" s="191"/>
      <c r="S206" s="192"/>
      <c r="T206" s="8"/>
      <c r="U206" s="8"/>
      <c r="V206" s="8"/>
      <c r="W206" s="8"/>
      <c r="X206" s="8"/>
    </row>
    <row r="207" spans="1:24" ht="13.5">
      <c r="A207" s="250" t="s">
        <v>3</v>
      </c>
      <c r="B207" s="155">
        <v>0.5416666666666666</v>
      </c>
      <c r="C207" s="196">
        <v>-27576.701999999917</v>
      </c>
      <c r="D207" s="195">
        <v>1909.0400000004374</v>
      </c>
      <c r="E207" s="196">
        <v>-289171.71315626835</v>
      </c>
      <c r="F207" s="195">
        <v>86491.416798271</v>
      </c>
      <c r="G207" s="196">
        <v>228347.95849000307</v>
      </c>
      <c r="H207" s="196">
        <v>0</v>
      </c>
      <c r="I207" s="156">
        <v>1.03317857</v>
      </c>
      <c r="K207" s="8"/>
      <c r="R207" s="191"/>
      <c r="S207" s="192"/>
      <c r="T207" s="8"/>
      <c r="U207" s="8"/>
      <c r="V207" s="8"/>
      <c r="W207" s="8"/>
      <c r="X207" s="8"/>
    </row>
    <row r="208" spans="1:24" ht="13.5">
      <c r="A208" s="250" t="s">
        <v>3</v>
      </c>
      <c r="B208" s="155">
        <v>0.5833333333333334</v>
      </c>
      <c r="C208" s="196">
        <v>-29012.912000000135</v>
      </c>
      <c r="D208" s="195">
        <v>2187.549000000087</v>
      </c>
      <c r="E208" s="196">
        <v>-164111.40394732959</v>
      </c>
      <c r="F208" s="195">
        <v>131673.06429332992</v>
      </c>
      <c r="G208" s="196">
        <v>59263.70236999943</v>
      </c>
      <c r="H208" s="196">
        <v>0</v>
      </c>
      <c r="I208" s="156">
        <v>1.03317857</v>
      </c>
      <c r="K208" s="8"/>
      <c r="R208" s="191"/>
      <c r="S208" s="192"/>
      <c r="T208" s="8"/>
      <c r="U208" s="8"/>
      <c r="V208" s="8"/>
      <c r="W208" s="8"/>
      <c r="X208" s="8"/>
    </row>
    <row r="209" spans="1:24" ht="13.5">
      <c r="A209" s="250" t="s">
        <v>3</v>
      </c>
      <c r="B209" s="155">
        <v>0.625</v>
      </c>
      <c r="C209" s="196">
        <v>-22969.87500000007</v>
      </c>
      <c r="D209" s="195">
        <v>2113.2720000001145</v>
      </c>
      <c r="E209" s="196">
        <v>-127357.6073038798</v>
      </c>
      <c r="F209" s="195">
        <v>285144.24103588</v>
      </c>
      <c r="G209" s="196">
        <v>-136930.03119999857</v>
      </c>
      <c r="H209" s="196">
        <v>0</v>
      </c>
      <c r="I209" s="156">
        <v>1.8905190499999998</v>
      </c>
      <c r="K209" s="8"/>
      <c r="R209" s="191"/>
      <c r="S209" s="192"/>
      <c r="T209" s="8"/>
      <c r="U209" s="8"/>
      <c r="V209" s="8"/>
      <c r="W209" s="8"/>
      <c r="X209" s="8"/>
    </row>
    <row r="210" spans="1:24" ht="13.5">
      <c r="A210" s="250" t="s">
        <v>3</v>
      </c>
      <c r="B210" s="155">
        <v>0.6666666666666666</v>
      </c>
      <c r="C210" s="196">
        <v>-26224.40000000022</v>
      </c>
      <c r="D210" s="195">
        <v>2617.439999999947</v>
      </c>
      <c r="E210" s="196">
        <v>-96021.8356058781</v>
      </c>
      <c r="F210" s="195">
        <v>410835.319601879</v>
      </c>
      <c r="G210" s="196">
        <v>-291206.52427999955</v>
      </c>
      <c r="H210" s="196">
        <v>0</v>
      </c>
      <c r="I210" s="156">
        <v>1.8905190499999998</v>
      </c>
      <c r="K210" s="8"/>
      <c r="R210" s="191"/>
      <c r="S210" s="192"/>
      <c r="T210" s="8"/>
      <c r="U210" s="8"/>
      <c r="V210" s="8"/>
      <c r="W210" s="8"/>
      <c r="X210" s="8"/>
    </row>
    <row r="211" spans="1:24" ht="13.5">
      <c r="A211" s="250" t="s">
        <v>3</v>
      </c>
      <c r="B211" s="155">
        <v>0.7083333333333334</v>
      </c>
      <c r="C211" s="196">
        <v>-2232.941999999972</v>
      </c>
      <c r="D211" s="195">
        <v>6326.745999999292</v>
      </c>
      <c r="E211" s="196">
        <v>-43117.57304151212</v>
      </c>
      <c r="F211" s="195">
        <v>417369.0255175098</v>
      </c>
      <c r="G211" s="196">
        <v>-378345.2567599991</v>
      </c>
      <c r="H211" s="196">
        <v>0</v>
      </c>
      <c r="I211" s="156">
        <v>1.8905190499999998</v>
      </c>
      <c r="K211" s="8"/>
      <c r="R211" s="191"/>
      <c r="S211" s="192"/>
      <c r="T211" s="8"/>
      <c r="U211" s="8"/>
      <c r="V211" s="8"/>
      <c r="W211" s="8"/>
      <c r="X211" s="8"/>
    </row>
    <row r="212" spans="1:24" ht="13.5">
      <c r="A212" s="250" t="s">
        <v>3</v>
      </c>
      <c r="B212" s="155">
        <v>0.75</v>
      </c>
      <c r="C212" s="196">
        <v>-12464.536000000226</v>
      </c>
      <c r="D212" s="195">
        <v>2801.8270000002663</v>
      </c>
      <c r="E212" s="196">
        <v>-59266.36504311059</v>
      </c>
      <c r="F212" s="195">
        <v>416592.05218511063</v>
      </c>
      <c r="G212" s="196">
        <v>-347662.9779299994</v>
      </c>
      <c r="H212" s="196">
        <v>0</v>
      </c>
      <c r="I212" s="156">
        <v>1.8905190499999998</v>
      </c>
      <c r="K212" s="8"/>
      <c r="R212" s="191"/>
      <c r="S212" s="192"/>
      <c r="T212" s="8"/>
      <c r="U212" s="8"/>
      <c r="V212" s="8"/>
      <c r="W212" s="8"/>
      <c r="X212" s="8"/>
    </row>
    <row r="213" spans="1:24" ht="13.5">
      <c r="A213" s="250" t="s">
        <v>3</v>
      </c>
      <c r="B213" s="155">
        <v>0.7916666666666666</v>
      </c>
      <c r="C213" s="196">
        <v>-8035.43799999998</v>
      </c>
      <c r="D213" s="195">
        <v>2960.4710000001032</v>
      </c>
      <c r="E213" s="196">
        <v>-70897.87514844324</v>
      </c>
      <c r="F213" s="195">
        <v>150157.3357824419</v>
      </c>
      <c r="G213" s="196">
        <v>-74184.49318999937</v>
      </c>
      <c r="H213" s="196">
        <v>0</v>
      </c>
      <c r="I213" s="156">
        <v>1.8905190499999998</v>
      </c>
      <c r="K213" s="8"/>
      <c r="R213" s="191"/>
      <c r="S213" s="192"/>
      <c r="T213" s="8"/>
      <c r="U213" s="8"/>
      <c r="V213" s="8"/>
      <c r="W213" s="8"/>
      <c r="X213" s="8"/>
    </row>
    <row r="214" spans="1:24" ht="13.5">
      <c r="A214" s="250" t="s">
        <v>3</v>
      </c>
      <c r="B214" s="155">
        <v>0.8333333333333334</v>
      </c>
      <c r="C214" s="196">
        <v>-3340.5770000000134</v>
      </c>
      <c r="D214" s="195">
        <v>9240.01799999963</v>
      </c>
      <c r="E214" s="196">
        <v>-103667.3095623918</v>
      </c>
      <c r="F214" s="195">
        <v>55943.95920639213</v>
      </c>
      <c r="G214" s="196">
        <v>41823.90960999817</v>
      </c>
      <c r="H214" s="196">
        <v>0</v>
      </c>
      <c r="I214" s="156">
        <v>1.03317857</v>
      </c>
      <c r="K214" s="8"/>
      <c r="R214" s="191"/>
      <c r="S214" s="192"/>
      <c r="T214" s="8"/>
      <c r="U214" s="8"/>
      <c r="V214" s="8"/>
      <c r="W214" s="8"/>
      <c r="X214" s="8"/>
    </row>
    <row r="215" spans="1:24" ht="13.5">
      <c r="A215" s="250" t="s">
        <v>3</v>
      </c>
      <c r="B215" s="155">
        <v>0.875</v>
      </c>
      <c r="C215" s="196">
        <v>-18705.435000000052</v>
      </c>
      <c r="D215" s="195">
        <v>1999.7600000000211</v>
      </c>
      <c r="E215" s="196">
        <v>-217055.64164125145</v>
      </c>
      <c r="F215" s="195">
        <v>52384.15558125204</v>
      </c>
      <c r="G215" s="196">
        <v>181377.16158000065</v>
      </c>
      <c r="H215" s="196">
        <v>0</v>
      </c>
      <c r="I215" s="156">
        <v>1.03317857</v>
      </c>
      <c r="K215" s="8"/>
      <c r="R215" s="191"/>
      <c r="S215" s="192"/>
      <c r="T215" s="8"/>
      <c r="U215" s="8"/>
      <c r="V215" s="8"/>
      <c r="W215" s="8"/>
      <c r="X215" s="8"/>
    </row>
    <row r="216" spans="1:24" ht="13.5">
      <c r="A216" s="250" t="s">
        <v>3</v>
      </c>
      <c r="B216" s="155">
        <v>0.9166666666666666</v>
      </c>
      <c r="C216" s="196">
        <v>-2340.9709999999536</v>
      </c>
      <c r="D216" s="195">
        <v>9394.03099999962</v>
      </c>
      <c r="E216" s="196">
        <v>-249225.38774909414</v>
      </c>
      <c r="F216" s="195">
        <v>38370.086395096136</v>
      </c>
      <c r="G216" s="196">
        <v>203802.2413699972</v>
      </c>
      <c r="H216" s="196">
        <v>0</v>
      </c>
      <c r="I216" s="156">
        <v>1.03317857</v>
      </c>
      <c r="K216" s="8"/>
      <c r="R216" s="191"/>
      <c r="S216" s="192"/>
      <c r="T216" s="8"/>
      <c r="U216" s="8"/>
      <c r="V216" s="8"/>
      <c r="W216" s="8"/>
      <c r="X216" s="8"/>
    </row>
    <row r="217" spans="1:24" ht="13.5">
      <c r="A217" s="250" t="s">
        <v>3</v>
      </c>
      <c r="B217" s="155">
        <v>0.9583333333333334</v>
      </c>
      <c r="C217" s="196">
        <v>-11122.431999999713</v>
      </c>
      <c r="D217" s="195">
        <v>5008.990000000242</v>
      </c>
      <c r="E217" s="196">
        <v>-228166.23880831708</v>
      </c>
      <c r="F217" s="195">
        <v>53484.6241483169</v>
      </c>
      <c r="G217" s="196">
        <v>180795.0567500001</v>
      </c>
      <c r="H217" s="196">
        <v>0</v>
      </c>
      <c r="I217" s="156">
        <v>1.03317857</v>
      </c>
      <c r="K217" s="8"/>
      <c r="R217" s="191"/>
      <c r="S217" s="192"/>
      <c r="T217" s="8"/>
      <c r="U217" s="8"/>
      <c r="V217" s="8"/>
      <c r="W217" s="8"/>
      <c r="X217" s="8"/>
    </row>
    <row r="218" spans="1:24" ht="13.5">
      <c r="A218" s="250" t="s">
        <v>3</v>
      </c>
      <c r="B218" s="155">
        <v>1</v>
      </c>
      <c r="C218" s="196">
        <v>-19624.03300000015</v>
      </c>
      <c r="D218" s="195">
        <v>1983.380000000005</v>
      </c>
      <c r="E218" s="196">
        <v>-115892.56106399927</v>
      </c>
      <c r="F218" s="195">
        <v>37426.98002399884</v>
      </c>
      <c r="G218" s="196">
        <v>96106.23394999924</v>
      </c>
      <c r="H218" s="196">
        <v>0</v>
      </c>
      <c r="I218" s="156">
        <v>1.03317857</v>
      </c>
      <c r="K218" s="8"/>
      <c r="R218" s="191"/>
      <c r="S218" s="192"/>
      <c r="T218" s="8"/>
      <c r="U218" s="8"/>
      <c r="V218" s="8"/>
      <c r="W218" s="8"/>
      <c r="X218" s="8"/>
    </row>
    <row r="219" spans="1:24" ht="13.5">
      <c r="A219" s="250">
        <v>40127</v>
      </c>
      <c r="B219" s="155">
        <v>0.041666666666666664</v>
      </c>
      <c r="C219" s="196">
        <v>-5605.663000000099</v>
      </c>
      <c r="D219" s="195">
        <v>2088.0040000002664</v>
      </c>
      <c r="E219" s="196">
        <v>-207827.6430920151</v>
      </c>
      <c r="F219" s="195">
        <v>37313.56626201699</v>
      </c>
      <c r="G219" s="196">
        <v>174031.73577999952</v>
      </c>
      <c r="H219" s="196">
        <v>0</v>
      </c>
      <c r="I219" s="156">
        <v>1.03317857</v>
      </c>
      <c r="K219" s="8"/>
      <c r="R219" s="191"/>
      <c r="S219" s="192"/>
      <c r="T219" s="8"/>
      <c r="U219" s="8"/>
      <c r="V219" s="8"/>
      <c r="W219" s="8"/>
      <c r="X219" s="8"/>
    </row>
    <row r="220" spans="1:24" ht="13.5">
      <c r="A220" s="250" t="s">
        <v>3</v>
      </c>
      <c r="B220" s="155">
        <v>0.08333333333333333</v>
      </c>
      <c r="C220" s="196">
        <v>-3741.379999999988</v>
      </c>
      <c r="D220" s="195">
        <v>1684.6490000005836</v>
      </c>
      <c r="E220" s="196">
        <v>-159245.7350769821</v>
      </c>
      <c r="F220" s="195">
        <v>35136.830918982</v>
      </c>
      <c r="G220" s="196">
        <v>126165.63548000317</v>
      </c>
      <c r="H220" s="196">
        <v>0</v>
      </c>
      <c r="I220" s="156">
        <v>1.03317857</v>
      </c>
      <c r="K220" s="8"/>
      <c r="R220" s="191"/>
      <c r="S220" s="192"/>
      <c r="T220" s="8"/>
      <c r="U220" s="8"/>
      <c r="V220" s="8"/>
      <c r="W220" s="8"/>
      <c r="X220" s="8"/>
    </row>
    <row r="221" spans="1:24" ht="13.5">
      <c r="A221" s="250" t="s">
        <v>3</v>
      </c>
      <c r="B221" s="155">
        <v>0.125</v>
      </c>
      <c r="C221" s="196">
        <v>-4187.361999999811</v>
      </c>
      <c r="D221" s="195">
        <v>1105.2179999999785</v>
      </c>
      <c r="E221" s="196">
        <v>-150190.2219254344</v>
      </c>
      <c r="F221" s="195">
        <v>32265.17063143399</v>
      </c>
      <c r="G221" s="196">
        <v>121007.19525999947</v>
      </c>
      <c r="H221" s="196">
        <v>0</v>
      </c>
      <c r="I221" s="156">
        <v>1.03317857</v>
      </c>
      <c r="K221" s="8"/>
      <c r="R221" s="191"/>
      <c r="S221" s="192"/>
      <c r="T221" s="8"/>
      <c r="U221" s="8"/>
      <c r="V221" s="8"/>
      <c r="W221" s="8"/>
      <c r="X221" s="8"/>
    </row>
    <row r="222" spans="1:24" ht="13.5">
      <c r="A222" s="250" t="s">
        <v>3</v>
      </c>
      <c r="B222" s="155">
        <v>0.16666666666666666</v>
      </c>
      <c r="C222" s="196">
        <v>-4631.513000000092</v>
      </c>
      <c r="D222" s="195">
        <v>407.5470000000489</v>
      </c>
      <c r="E222" s="196">
        <v>-119425.09235982203</v>
      </c>
      <c r="F222" s="195">
        <v>34051.945045822904</v>
      </c>
      <c r="G222" s="196">
        <v>89597.11296999929</v>
      </c>
      <c r="H222" s="196">
        <v>0</v>
      </c>
      <c r="I222" s="156">
        <v>1.03317857</v>
      </c>
      <c r="K222" s="8"/>
      <c r="R222" s="191"/>
      <c r="S222" s="192"/>
      <c r="T222" s="8"/>
      <c r="U222" s="8"/>
      <c r="V222" s="8"/>
      <c r="W222" s="8"/>
      <c r="X222" s="8"/>
    </row>
    <row r="223" spans="1:24" ht="13.5">
      <c r="A223" s="250" t="s">
        <v>3</v>
      </c>
      <c r="B223" s="155">
        <v>0.20833333333333334</v>
      </c>
      <c r="C223" s="196">
        <v>-5690.999000000283</v>
      </c>
      <c r="D223" s="195">
        <v>3454.3369999999168</v>
      </c>
      <c r="E223" s="196">
        <v>-95411.66827991419</v>
      </c>
      <c r="F223" s="195">
        <v>147259.8984539135</v>
      </c>
      <c r="G223" s="196">
        <v>-49611.56865999993</v>
      </c>
      <c r="H223" s="196">
        <v>0</v>
      </c>
      <c r="I223" s="156">
        <v>1.8905190499999998</v>
      </c>
      <c r="K223" s="8"/>
      <c r="R223" s="191"/>
      <c r="S223" s="192"/>
      <c r="T223" s="8"/>
      <c r="U223" s="8"/>
      <c r="V223" s="8"/>
      <c r="W223" s="8"/>
      <c r="X223" s="8"/>
    </row>
    <row r="224" spans="1:24" ht="13.5">
      <c r="A224" s="250" t="s">
        <v>3</v>
      </c>
      <c r="B224" s="155">
        <v>0.25</v>
      </c>
      <c r="C224" s="196">
        <v>-7797.314999999807</v>
      </c>
      <c r="D224" s="195">
        <v>635.6480000000047</v>
      </c>
      <c r="E224" s="196">
        <v>-203222.88392509526</v>
      </c>
      <c r="F224" s="195">
        <v>238402.46645109303</v>
      </c>
      <c r="G224" s="196">
        <v>-28017.915719998942</v>
      </c>
      <c r="H224" s="196">
        <v>0</v>
      </c>
      <c r="I224" s="156">
        <v>1.8905190499999998</v>
      </c>
      <c r="K224" s="8"/>
      <c r="R224" s="191"/>
      <c r="S224" s="192"/>
      <c r="T224" s="8"/>
      <c r="U224" s="8"/>
      <c r="V224" s="8"/>
      <c r="W224" s="8"/>
      <c r="X224" s="8"/>
    </row>
    <row r="225" spans="1:24" ht="13.5">
      <c r="A225" s="250" t="s">
        <v>3</v>
      </c>
      <c r="B225" s="155">
        <v>0.2916666666666667</v>
      </c>
      <c r="C225" s="196">
        <v>-8098.279999999884</v>
      </c>
      <c r="D225" s="195">
        <v>18308.07700000012</v>
      </c>
      <c r="E225" s="196">
        <v>-187273.2764657598</v>
      </c>
      <c r="F225" s="195">
        <v>146338.55763575784</v>
      </c>
      <c r="G225" s="196">
        <v>30724.92233999964</v>
      </c>
      <c r="H225" s="196">
        <v>0</v>
      </c>
      <c r="I225" s="156">
        <v>1.03317857</v>
      </c>
      <c r="K225" s="8"/>
      <c r="R225" s="191"/>
      <c r="S225" s="192"/>
      <c r="T225" s="8"/>
      <c r="U225" s="8"/>
      <c r="V225" s="8"/>
      <c r="W225" s="8"/>
      <c r="X225" s="8"/>
    </row>
    <row r="226" spans="1:24" ht="13.5">
      <c r="A226" s="250" t="s">
        <v>3</v>
      </c>
      <c r="B226" s="155">
        <v>0.3333333333333333</v>
      </c>
      <c r="C226" s="196">
        <v>-20633.399999999918</v>
      </c>
      <c r="D226" s="195">
        <v>3144.989000000755</v>
      </c>
      <c r="E226" s="196">
        <v>-172099.69777084506</v>
      </c>
      <c r="F226" s="195">
        <v>349313.14683884487</v>
      </c>
      <c r="G226" s="196">
        <v>-159725.0383299987</v>
      </c>
      <c r="H226" s="196">
        <v>0</v>
      </c>
      <c r="I226" s="156">
        <v>1.8905190499999998</v>
      </c>
      <c r="K226" s="8"/>
      <c r="R226" s="191"/>
      <c r="S226" s="192"/>
      <c r="T226" s="8"/>
      <c r="U226" s="8"/>
      <c r="V226" s="8"/>
      <c r="W226" s="8"/>
      <c r="X226" s="8"/>
    </row>
    <row r="227" spans="1:24" ht="13.5">
      <c r="A227" s="250" t="s">
        <v>3</v>
      </c>
      <c r="B227" s="155">
        <v>0.375</v>
      </c>
      <c r="C227" s="196">
        <v>-16408.280000000137</v>
      </c>
      <c r="D227" s="195">
        <v>608.8899999999759</v>
      </c>
      <c r="E227" s="196">
        <v>-202960.91571925496</v>
      </c>
      <c r="F227" s="195">
        <v>257953.418461256</v>
      </c>
      <c r="G227" s="196">
        <v>-439193.11229999654</v>
      </c>
      <c r="H227" s="196">
        <v>400000</v>
      </c>
      <c r="I227" s="156">
        <v>1.0210000000000001</v>
      </c>
      <c r="K227" s="8"/>
      <c r="R227" s="191"/>
      <c r="S227" s="192"/>
      <c r="T227" s="8"/>
      <c r="U227" s="8"/>
      <c r="V227" s="8"/>
      <c r="W227" s="8"/>
      <c r="X227" s="8"/>
    </row>
    <row r="228" spans="1:24" ht="13.5">
      <c r="A228" s="250" t="s">
        <v>3</v>
      </c>
      <c r="B228" s="155">
        <v>0.4166666666666667</v>
      </c>
      <c r="C228" s="196">
        <v>-20591.421999999857</v>
      </c>
      <c r="D228" s="195">
        <v>430.660000000033</v>
      </c>
      <c r="E228" s="196">
        <v>-152044.44071741198</v>
      </c>
      <c r="F228" s="195">
        <v>221599.07483941104</v>
      </c>
      <c r="G228" s="196">
        <v>-449393.872270001</v>
      </c>
      <c r="H228" s="196">
        <v>400000</v>
      </c>
      <c r="I228" s="156">
        <v>1.0210000000000001</v>
      </c>
      <c r="K228" s="8"/>
      <c r="R228" s="191"/>
      <c r="S228" s="192"/>
      <c r="T228" s="8"/>
      <c r="U228" s="8"/>
      <c r="V228" s="8"/>
      <c r="W228" s="8"/>
      <c r="X228" s="8"/>
    </row>
    <row r="229" spans="1:24" ht="13.5">
      <c r="A229" s="250" t="s">
        <v>3</v>
      </c>
      <c r="B229" s="155">
        <v>0.4583333333333333</v>
      </c>
      <c r="C229" s="196">
        <v>-37070.46199999973</v>
      </c>
      <c r="D229" s="195">
        <v>2821.2000000006233</v>
      </c>
      <c r="E229" s="196">
        <v>-95016.92429672692</v>
      </c>
      <c r="F229" s="195">
        <v>489157.7088087278</v>
      </c>
      <c r="G229" s="196">
        <v>-759891.52232</v>
      </c>
      <c r="H229" s="196">
        <v>400000</v>
      </c>
      <c r="I229" s="156">
        <v>1.0210000000000001</v>
      </c>
      <c r="K229" s="8"/>
      <c r="R229" s="191"/>
      <c r="S229" s="192"/>
      <c r="T229" s="8"/>
      <c r="U229" s="8"/>
      <c r="V229" s="8"/>
      <c r="W229" s="8"/>
      <c r="X229" s="8"/>
    </row>
    <row r="230" spans="1:24" ht="13.5">
      <c r="A230" s="250" t="s">
        <v>3</v>
      </c>
      <c r="B230" s="155">
        <v>0.5</v>
      </c>
      <c r="C230" s="196">
        <v>-17860.33500000007</v>
      </c>
      <c r="D230" s="195">
        <v>3436.5160000001697</v>
      </c>
      <c r="E230" s="196">
        <v>-133241.61641067057</v>
      </c>
      <c r="F230" s="195">
        <v>398803.6265406749</v>
      </c>
      <c r="G230" s="196">
        <v>-651138.1909199998</v>
      </c>
      <c r="H230" s="196">
        <v>400000</v>
      </c>
      <c r="I230" s="156">
        <v>1.0210000000000001</v>
      </c>
      <c r="K230" s="8"/>
      <c r="R230" s="191"/>
      <c r="S230" s="192"/>
      <c r="T230" s="8"/>
      <c r="U230" s="8"/>
      <c r="V230" s="8"/>
      <c r="W230" s="8"/>
      <c r="X230" s="8"/>
    </row>
    <row r="231" spans="1:24" ht="13.5">
      <c r="A231" s="250" t="s">
        <v>3</v>
      </c>
      <c r="B231" s="155">
        <v>0.5416666666666666</v>
      </c>
      <c r="C231" s="196">
        <v>-11571.88000000022</v>
      </c>
      <c r="D231" s="195">
        <v>27246.13500000048</v>
      </c>
      <c r="E231" s="196">
        <v>-178167.19155579805</v>
      </c>
      <c r="F231" s="195">
        <v>166255.16385179796</v>
      </c>
      <c r="G231" s="196">
        <v>-3762.2273799966206</v>
      </c>
      <c r="H231" s="196">
        <v>0</v>
      </c>
      <c r="I231" s="156">
        <v>1.8905190499999998</v>
      </c>
      <c r="K231" s="8"/>
      <c r="R231" s="191"/>
      <c r="S231" s="192"/>
      <c r="T231" s="8"/>
      <c r="U231" s="8"/>
      <c r="V231" s="8"/>
      <c r="W231" s="8"/>
      <c r="X231" s="8"/>
    </row>
    <row r="232" spans="1:24" ht="13.5">
      <c r="A232" s="250" t="s">
        <v>3</v>
      </c>
      <c r="B232" s="155">
        <v>0.5833333333333334</v>
      </c>
      <c r="C232" s="196">
        <v>-1624.3250000000055</v>
      </c>
      <c r="D232" s="195">
        <v>49372.02099999963</v>
      </c>
      <c r="E232" s="196">
        <v>-74080.2159072677</v>
      </c>
      <c r="F232" s="195">
        <v>345622.7149592693</v>
      </c>
      <c r="G232" s="196">
        <v>-319290.1950500029</v>
      </c>
      <c r="H232" s="196">
        <v>0</v>
      </c>
      <c r="I232" s="156">
        <v>1.8905190499999998</v>
      </c>
      <c r="K232" s="8"/>
      <c r="R232" s="191"/>
      <c r="S232" s="192"/>
      <c r="T232" s="8"/>
      <c r="U232" s="8"/>
      <c r="V232" s="8"/>
      <c r="W232" s="8"/>
      <c r="X232" s="8"/>
    </row>
    <row r="233" spans="1:24" ht="13.5">
      <c r="A233" s="250" t="s">
        <v>3</v>
      </c>
      <c r="B233" s="155">
        <v>0.625</v>
      </c>
      <c r="C233" s="196">
        <v>-1709.2999999997758</v>
      </c>
      <c r="D233" s="195">
        <v>104771.7519999998</v>
      </c>
      <c r="E233" s="196">
        <v>-75866.20656125133</v>
      </c>
      <c r="F233" s="195">
        <v>306988.3425532501</v>
      </c>
      <c r="G233" s="196">
        <v>-334184.58769000054</v>
      </c>
      <c r="H233" s="196">
        <v>0</v>
      </c>
      <c r="I233" s="156">
        <v>1.8905190499999998</v>
      </c>
      <c r="K233" s="8"/>
      <c r="R233" s="191"/>
      <c r="S233" s="192"/>
      <c r="T233" s="8"/>
      <c r="U233" s="8"/>
      <c r="V233" s="8"/>
      <c r="W233" s="8"/>
      <c r="X233" s="8"/>
    </row>
    <row r="234" spans="1:24" ht="13.5">
      <c r="A234" s="250" t="s">
        <v>3</v>
      </c>
      <c r="B234" s="155">
        <v>0.6666666666666666</v>
      </c>
      <c r="C234" s="196">
        <v>-5743.860000000041</v>
      </c>
      <c r="D234" s="195">
        <v>24595.357000000105</v>
      </c>
      <c r="E234" s="196">
        <v>-53394.02434937755</v>
      </c>
      <c r="F234" s="195">
        <v>334808.20280137996</v>
      </c>
      <c r="G234" s="196">
        <v>-300265.6752199983</v>
      </c>
      <c r="H234" s="196">
        <v>0</v>
      </c>
      <c r="I234" s="156">
        <v>1.8905190499999998</v>
      </c>
      <c r="K234" s="8"/>
      <c r="R234" s="191"/>
      <c r="S234" s="192"/>
      <c r="T234" s="8"/>
      <c r="U234" s="8"/>
      <c r="V234" s="8"/>
      <c r="W234" s="8"/>
      <c r="X234" s="8"/>
    </row>
    <row r="235" spans="1:24" ht="13.5">
      <c r="A235" s="250" t="s">
        <v>3</v>
      </c>
      <c r="B235" s="155">
        <v>0.7083333333333334</v>
      </c>
      <c r="C235" s="196">
        <v>-5043.257999999931</v>
      </c>
      <c r="D235" s="195">
        <v>25544.875999999174</v>
      </c>
      <c r="E235" s="196">
        <v>-117435.256527715</v>
      </c>
      <c r="F235" s="195">
        <v>452625.8002757178</v>
      </c>
      <c r="G235" s="196">
        <v>-355692.1613600008</v>
      </c>
      <c r="H235" s="196">
        <v>0</v>
      </c>
      <c r="I235" s="156">
        <v>1.8905190499999998</v>
      </c>
      <c r="K235" s="8"/>
      <c r="R235" s="191"/>
      <c r="S235" s="192"/>
      <c r="T235" s="8"/>
      <c r="U235" s="8"/>
      <c r="V235" s="8"/>
      <c r="W235" s="8"/>
      <c r="X235" s="8"/>
    </row>
    <row r="236" spans="1:24" ht="13.5">
      <c r="A236" s="250" t="s">
        <v>3</v>
      </c>
      <c r="B236" s="155">
        <v>0.75</v>
      </c>
      <c r="C236" s="196">
        <v>-20423.336999999676</v>
      </c>
      <c r="D236" s="195">
        <v>24385.13200000004</v>
      </c>
      <c r="E236" s="196">
        <v>-70182.54601216297</v>
      </c>
      <c r="F236" s="195">
        <v>613028.208188163</v>
      </c>
      <c r="G236" s="196">
        <v>-546807.4568699986</v>
      </c>
      <c r="H236" s="196">
        <v>0</v>
      </c>
      <c r="I236" s="156">
        <v>1.8905190499999998</v>
      </c>
      <c r="K236" s="8"/>
      <c r="R236" s="191"/>
      <c r="S236" s="192"/>
      <c r="T236" s="8"/>
      <c r="U236" s="8"/>
      <c r="V236" s="8"/>
      <c r="W236" s="8"/>
      <c r="X236" s="8"/>
    </row>
    <row r="237" spans="1:24" ht="13.5">
      <c r="A237" s="250" t="s">
        <v>3</v>
      </c>
      <c r="B237" s="155">
        <v>0.7916666666666666</v>
      </c>
      <c r="C237" s="196">
        <v>-39305.143000000935</v>
      </c>
      <c r="D237" s="195">
        <v>24447.499999999935</v>
      </c>
      <c r="E237" s="196">
        <v>-118936.79819509605</v>
      </c>
      <c r="F237" s="195">
        <v>1023024.894119095</v>
      </c>
      <c r="G237" s="196">
        <v>-489230.4528900005</v>
      </c>
      <c r="H237" s="196">
        <v>-400000</v>
      </c>
      <c r="I237" s="156">
        <v>1.8748250000000002</v>
      </c>
      <c r="K237" s="8"/>
      <c r="R237" s="191"/>
      <c r="S237" s="192"/>
      <c r="T237" s="8"/>
      <c r="U237" s="8"/>
      <c r="V237" s="8"/>
      <c r="W237" s="8"/>
      <c r="X237" s="8"/>
    </row>
    <row r="238" spans="1:24" ht="13.5">
      <c r="A238" s="250" t="s">
        <v>3</v>
      </c>
      <c r="B238" s="155">
        <v>0.8333333333333334</v>
      </c>
      <c r="C238" s="196">
        <v>-41997.93200000026</v>
      </c>
      <c r="D238" s="195">
        <v>24436.225000000013</v>
      </c>
      <c r="E238" s="196">
        <v>-108088.98036823206</v>
      </c>
      <c r="F238" s="195">
        <v>1037246.2601942333</v>
      </c>
      <c r="G238" s="196">
        <v>-511595.57297000184</v>
      </c>
      <c r="H238" s="196">
        <v>-400000</v>
      </c>
      <c r="I238" s="156">
        <v>1.8747500000000001</v>
      </c>
      <c r="K238" s="8"/>
      <c r="R238" s="191"/>
      <c r="S238" s="192"/>
      <c r="T238" s="8"/>
      <c r="U238" s="8"/>
      <c r="V238" s="8"/>
      <c r="W238" s="8"/>
      <c r="X238" s="8"/>
    </row>
    <row r="239" spans="1:24" ht="13.5">
      <c r="A239" s="250" t="s">
        <v>3</v>
      </c>
      <c r="B239" s="155">
        <v>0.875</v>
      </c>
      <c r="C239" s="196">
        <v>-35482.7010000002</v>
      </c>
      <c r="D239" s="195">
        <v>24432.51100000059</v>
      </c>
      <c r="E239" s="196">
        <v>-289644.8368009751</v>
      </c>
      <c r="F239" s="195">
        <v>725091.8547789761</v>
      </c>
      <c r="G239" s="196">
        <v>-24396.82818999904</v>
      </c>
      <c r="H239" s="196">
        <v>-400000</v>
      </c>
      <c r="I239" s="156">
        <v>1.8745999999999998</v>
      </c>
      <c r="K239" s="8"/>
      <c r="R239" s="191"/>
      <c r="S239" s="192"/>
      <c r="T239" s="8"/>
      <c r="U239" s="8"/>
      <c r="V239" s="8"/>
      <c r="W239" s="8"/>
      <c r="X239" s="8"/>
    </row>
    <row r="240" spans="1:24" ht="13.5">
      <c r="A240" s="250" t="s">
        <v>3</v>
      </c>
      <c r="B240" s="155">
        <v>0.9166666666666666</v>
      </c>
      <c r="C240" s="196">
        <v>-40496.70899999993</v>
      </c>
      <c r="D240" s="195">
        <v>25042.108999999455</v>
      </c>
      <c r="E240" s="196">
        <v>-271838.6504826811</v>
      </c>
      <c r="F240" s="195">
        <v>517043.6850346799</v>
      </c>
      <c r="G240" s="196">
        <v>370249.56590999826</v>
      </c>
      <c r="H240" s="196">
        <v>-600000</v>
      </c>
      <c r="I240" s="156">
        <v>1.8769999999999998</v>
      </c>
      <c r="K240" s="8"/>
      <c r="R240" s="191"/>
      <c r="S240" s="192"/>
      <c r="T240" s="8"/>
      <c r="U240" s="8"/>
      <c r="V240" s="8"/>
      <c r="W240" s="8"/>
      <c r="X240" s="8"/>
    </row>
    <row r="241" spans="1:24" ht="13.5">
      <c r="A241" s="250" t="s">
        <v>3</v>
      </c>
      <c r="B241" s="155">
        <v>0.9583333333333334</v>
      </c>
      <c r="C241" s="196">
        <v>-21786.635000000188</v>
      </c>
      <c r="D241" s="195">
        <v>24994.976000000002</v>
      </c>
      <c r="E241" s="196">
        <v>-257452.60307074673</v>
      </c>
      <c r="F241" s="195">
        <v>199651.54172474804</v>
      </c>
      <c r="G241" s="196">
        <v>654592.7201299999</v>
      </c>
      <c r="H241" s="196">
        <v>-600000</v>
      </c>
      <c r="I241" s="156">
        <v>1.8766</v>
      </c>
      <c r="K241" s="8"/>
      <c r="R241" s="191"/>
      <c r="S241" s="192"/>
      <c r="T241" s="8"/>
      <c r="U241" s="8"/>
      <c r="V241" s="8"/>
      <c r="W241" s="8"/>
      <c r="X241" s="8"/>
    </row>
    <row r="242" spans="1:24" ht="13.5">
      <c r="A242" s="250" t="s">
        <v>3</v>
      </c>
      <c r="B242" s="155">
        <v>1</v>
      </c>
      <c r="C242" s="196">
        <v>-21812.384000000206</v>
      </c>
      <c r="D242" s="195">
        <v>24982.82199999981</v>
      </c>
      <c r="E242" s="196">
        <v>-302836.2042462327</v>
      </c>
      <c r="F242" s="195">
        <v>62911.94813223158</v>
      </c>
      <c r="G242" s="196">
        <v>836753.8177600021</v>
      </c>
      <c r="H242" s="196">
        <v>-600000</v>
      </c>
      <c r="I242" s="156">
        <v>1.8766</v>
      </c>
      <c r="K242" s="8"/>
      <c r="R242" s="191"/>
      <c r="S242" s="192"/>
      <c r="T242" s="8"/>
      <c r="U242" s="8"/>
      <c r="V242" s="8"/>
      <c r="W242" s="8"/>
      <c r="X242" s="8"/>
    </row>
    <row r="243" spans="1:24" ht="13.5">
      <c r="A243" s="250">
        <v>40128</v>
      </c>
      <c r="B243" s="155">
        <v>0.041666666666666664</v>
      </c>
      <c r="C243" s="196">
        <v>-18989.791000000045</v>
      </c>
      <c r="D243" s="195">
        <v>24691.663000000306</v>
      </c>
      <c r="E243" s="196">
        <v>-164112.25005431782</v>
      </c>
      <c r="F243" s="195">
        <v>233237.94069431795</v>
      </c>
      <c r="G243" s="196">
        <v>525172.4373200004</v>
      </c>
      <c r="H243" s="196">
        <v>-600000</v>
      </c>
      <c r="I243" s="156">
        <v>1.8949</v>
      </c>
      <c r="K243" s="8"/>
      <c r="R243" s="191"/>
      <c r="S243" s="192"/>
      <c r="T243" s="8"/>
      <c r="U243" s="8"/>
      <c r="V243" s="8"/>
      <c r="W243" s="8"/>
      <c r="X243" s="8"/>
    </row>
    <row r="244" spans="1:24" ht="13.5">
      <c r="A244" s="250" t="s">
        <v>3</v>
      </c>
      <c r="B244" s="155">
        <v>0.08333333333333333</v>
      </c>
      <c r="C244" s="196">
        <v>-4863.627000000213</v>
      </c>
      <c r="D244" s="195">
        <v>32949.88300000041</v>
      </c>
      <c r="E244" s="196">
        <v>-261981.09980665377</v>
      </c>
      <c r="F244" s="195">
        <v>79274.10580265355</v>
      </c>
      <c r="G244" s="196">
        <v>154620.73848999833</v>
      </c>
      <c r="H244" s="196">
        <v>0</v>
      </c>
      <c r="I244" s="156">
        <v>1.027</v>
      </c>
      <c r="K244" s="8"/>
      <c r="R244" s="191"/>
      <c r="S244" s="192"/>
      <c r="T244" s="8"/>
      <c r="U244" s="8"/>
      <c r="V244" s="8"/>
      <c r="W244" s="8"/>
      <c r="X244" s="8"/>
    </row>
    <row r="245" spans="1:24" ht="13.5">
      <c r="A245" s="250" t="s">
        <v>3</v>
      </c>
      <c r="B245" s="155">
        <v>0.125</v>
      </c>
      <c r="C245" s="196">
        <v>-12615.955999999882</v>
      </c>
      <c r="D245" s="195">
        <v>24523.78</v>
      </c>
      <c r="E245" s="196">
        <v>-266899.284447553</v>
      </c>
      <c r="F245" s="195">
        <v>237881.1331995543</v>
      </c>
      <c r="G245" s="196">
        <v>17110.327110000086</v>
      </c>
      <c r="H245" s="196">
        <v>0</v>
      </c>
      <c r="I245" s="156">
        <v>1.027</v>
      </c>
      <c r="K245" s="8"/>
      <c r="R245" s="191"/>
      <c r="S245" s="192"/>
      <c r="T245" s="8"/>
      <c r="U245" s="8"/>
      <c r="V245" s="8"/>
      <c r="W245" s="8"/>
      <c r="X245" s="8"/>
    </row>
    <row r="246" spans="1:24" ht="13.5">
      <c r="A246" s="250" t="s">
        <v>3</v>
      </c>
      <c r="B246" s="155">
        <v>0.16666666666666666</v>
      </c>
      <c r="C246" s="196">
        <v>-32425.25199999985</v>
      </c>
      <c r="D246" s="195">
        <v>24367.101999999883</v>
      </c>
      <c r="E246" s="196">
        <v>-274200.9627152961</v>
      </c>
      <c r="F246" s="195">
        <v>204552.59153929708</v>
      </c>
      <c r="G246" s="196">
        <v>77706.52069000155</v>
      </c>
      <c r="H246" s="196">
        <v>0</v>
      </c>
      <c r="I246" s="156">
        <v>1.027</v>
      </c>
      <c r="K246" s="8"/>
      <c r="R246" s="191"/>
      <c r="S246" s="192"/>
      <c r="T246" s="8"/>
      <c r="U246" s="8"/>
      <c r="V246" s="8"/>
      <c r="W246" s="8"/>
      <c r="X246" s="8"/>
    </row>
    <row r="247" spans="1:24" ht="13.5">
      <c r="A247" s="250" t="s">
        <v>3</v>
      </c>
      <c r="B247" s="155">
        <v>0.20833333333333334</v>
      </c>
      <c r="C247" s="196">
        <v>-25159.716000000077</v>
      </c>
      <c r="D247" s="195">
        <v>24480.053999999975</v>
      </c>
      <c r="E247" s="196">
        <v>-222383.45614975606</v>
      </c>
      <c r="F247" s="195">
        <v>219278.894179756</v>
      </c>
      <c r="G247" s="196">
        <v>3784.223639999167</v>
      </c>
      <c r="H247" s="196">
        <v>0</v>
      </c>
      <c r="I247" s="156">
        <v>1.027</v>
      </c>
      <c r="K247" s="8"/>
      <c r="R247" s="191"/>
      <c r="S247" s="192"/>
      <c r="T247" s="8"/>
      <c r="U247" s="8"/>
      <c r="V247" s="8"/>
      <c r="W247" s="8"/>
      <c r="X247" s="8"/>
    </row>
    <row r="248" spans="1:24" ht="13.5">
      <c r="A248" s="250" t="s">
        <v>3</v>
      </c>
      <c r="B248" s="155">
        <v>0.25</v>
      </c>
      <c r="C248" s="196">
        <v>-43237.12600000015</v>
      </c>
      <c r="D248" s="195">
        <v>24895.355000000014</v>
      </c>
      <c r="E248" s="196">
        <v>-200802.93581658386</v>
      </c>
      <c r="F248" s="195">
        <v>359490.7415565831</v>
      </c>
      <c r="G248" s="196">
        <v>-140346.03502999712</v>
      </c>
      <c r="H248" s="196">
        <v>0</v>
      </c>
      <c r="I248" s="156">
        <v>1.87846786</v>
      </c>
      <c r="K248" s="8"/>
      <c r="R248" s="191"/>
      <c r="S248" s="192"/>
      <c r="T248" s="8"/>
      <c r="U248" s="8"/>
      <c r="V248" s="8"/>
      <c r="W248" s="8"/>
      <c r="X248" s="8"/>
    </row>
    <row r="249" spans="1:24" ht="13.5">
      <c r="A249" s="250" t="s">
        <v>3</v>
      </c>
      <c r="B249" s="155">
        <v>0.2916666666666667</v>
      </c>
      <c r="C249" s="196">
        <v>-18202.166000000227</v>
      </c>
      <c r="D249" s="195">
        <v>2438.573000000152</v>
      </c>
      <c r="E249" s="196">
        <v>-244162.17153103705</v>
      </c>
      <c r="F249" s="195">
        <v>535270.1306450361</v>
      </c>
      <c r="G249" s="196">
        <v>-275344.36566000455</v>
      </c>
      <c r="H249" s="196">
        <v>0</v>
      </c>
      <c r="I249" s="156">
        <v>1.87846786</v>
      </c>
      <c r="K249" s="8"/>
      <c r="R249" s="191"/>
      <c r="S249" s="192"/>
      <c r="T249" s="8"/>
      <c r="U249" s="8"/>
      <c r="V249" s="8"/>
      <c r="W249" s="8"/>
      <c r="X249" s="8"/>
    </row>
    <row r="250" spans="1:24" ht="13.5">
      <c r="A250" s="250" t="s">
        <v>3</v>
      </c>
      <c r="B250" s="155">
        <v>0.3333333333333333</v>
      </c>
      <c r="C250" s="196">
        <v>-8987.52700000006</v>
      </c>
      <c r="D250" s="195">
        <v>2612.6430000000746</v>
      </c>
      <c r="E250" s="196">
        <v>-181123.59328696382</v>
      </c>
      <c r="F250" s="195">
        <v>745133.350204961</v>
      </c>
      <c r="G250" s="196">
        <v>-557634.8726500033</v>
      </c>
      <c r="H250" s="196">
        <v>0</v>
      </c>
      <c r="I250" s="156">
        <v>1.87846786</v>
      </c>
      <c r="K250" s="8"/>
      <c r="R250" s="191"/>
      <c r="S250" s="192"/>
      <c r="T250" s="8"/>
      <c r="U250" s="8"/>
      <c r="V250" s="8"/>
      <c r="W250" s="8"/>
      <c r="X250" s="8"/>
    </row>
    <row r="251" spans="1:24" ht="13.5">
      <c r="A251" s="250" t="s">
        <v>3</v>
      </c>
      <c r="B251" s="155">
        <v>0.375</v>
      </c>
      <c r="C251" s="196">
        <v>-1558.9360000000381</v>
      </c>
      <c r="D251" s="195">
        <v>114833.80299999999</v>
      </c>
      <c r="E251" s="196">
        <v>-320597.5213776192</v>
      </c>
      <c r="F251" s="195">
        <v>575373.7494556201</v>
      </c>
      <c r="G251" s="196">
        <v>31948.90471999813</v>
      </c>
      <c r="H251" s="196">
        <v>-400000</v>
      </c>
      <c r="I251" s="156">
        <v>1.8724</v>
      </c>
      <c r="K251" s="8"/>
      <c r="R251" s="191"/>
      <c r="S251" s="192"/>
      <c r="T251" s="8"/>
      <c r="U251" s="8"/>
      <c r="V251" s="8"/>
      <c r="W251" s="8"/>
      <c r="X251" s="8"/>
    </row>
    <row r="252" spans="1:24" ht="13.5">
      <c r="A252" s="250" t="s">
        <v>3</v>
      </c>
      <c r="B252" s="155">
        <v>0.4166666666666667</v>
      </c>
      <c r="C252" s="196">
        <v>-11768.11099999985</v>
      </c>
      <c r="D252" s="195">
        <v>72221.41199999966</v>
      </c>
      <c r="E252" s="196">
        <v>-202920.51032485132</v>
      </c>
      <c r="F252" s="195">
        <v>194317.5447488511</v>
      </c>
      <c r="G252" s="196">
        <v>348149.6648199996</v>
      </c>
      <c r="H252" s="196">
        <v>-400000</v>
      </c>
      <c r="I252" s="156">
        <v>1.8724</v>
      </c>
      <c r="K252" s="8"/>
      <c r="R252" s="191"/>
      <c r="S252" s="192"/>
      <c r="T252" s="8"/>
      <c r="U252" s="8"/>
      <c r="V252" s="8"/>
      <c r="W252" s="8"/>
      <c r="X252" s="8"/>
    </row>
    <row r="253" spans="1:24" ht="13.5">
      <c r="A253" s="250" t="s">
        <v>3</v>
      </c>
      <c r="B253" s="155">
        <v>0.4583333333333333</v>
      </c>
      <c r="C253" s="196">
        <v>-2161.908000000125</v>
      </c>
      <c r="D253" s="195">
        <v>8664.406000000214</v>
      </c>
      <c r="E253" s="196">
        <v>-250796.78720220894</v>
      </c>
      <c r="F253" s="195">
        <v>139855.00635020976</v>
      </c>
      <c r="G253" s="196">
        <v>504439.2826699988</v>
      </c>
      <c r="H253" s="196">
        <v>-400000</v>
      </c>
      <c r="I253" s="156">
        <v>1.8724</v>
      </c>
      <c r="K253" s="8"/>
      <c r="R253" s="191"/>
      <c r="S253" s="192"/>
      <c r="T253" s="8"/>
      <c r="U253" s="8"/>
      <c r="V253" s="8"/>
      <c r="W253" s="8"/>
      <c r="X253" s="8"/>
    </row>
    <row r="254" spans="1:24" ht="13.5">
      <c r="A254" s="250" t="s">
        <v>3</v>
      </c>
      <c r="B254" s="155">
        <v>0.5</v>
      </c>
      <c r="C254" s="196">
        <v>-45450.09900000045</v>
      </c>
      <c r="D254" s="195">
        <v>38655.755999999106</v>
      </c>
      <c r="E254" s="196">
        <v>-179486.96293613376</v>
      </c>
      <c r="F254" s="195">
        <v>47923.46258013397</v>
      </c>
      <c r="G254" s="196">
        <v>138357.8429000018</v>
      </c>
      <c r="H254" s="196">
        <v>0</v>
      </c>
      <c r="I254" s="156">
        <v>1.027</v>
      </c>
      <c r="K254" s="8"/>
      <c r="R254" s="191"/>
      <c r="S254" s="192"/>
      <c r="T254" s="8"/>
      <c r="U254" s="8"/>
      <c r="V254" s="8"/>
      <c r="W254" s="8"/>
      <c r="X254" s="8"/>
    </row>
    <row r="255" spans="1:24" ht="13.5">
      <c r="A255" s="250" t="s">
        <v>3</v>
      </c>
      <c r="B255" s="155">
        <v>0.5416666666666666</v>
      </c>
      <c r="C255" s="196">
        <v>-55696.37899999978</v>
      </c>
      <c r="D255" s="195">
        <v>2177.3809999998334</v>
      </c>
      <c r="E255" s="196">
        <v>-312990.37906311435</v>
      </c>
      <c r="F255" s="195">
        <v>54736.740975113105</v>
      </c>
      <c r="G255" s="196">
        <v>311772.6363699982</v>
      </c>
      <c r="H255" s="196">
        <v>0</v>
      </c>
      <c r="I255" s="156">
        <v>1.027</v>
      </c>
      <c r="K255" s="8"/>
      <c r="R255" s="191"/>
      <c r="S255" s="192"/>
      <c r="T255" s="8"/>
      <c r="U255" s="8"/>
      <c r="V255" s="8"/>
      <c r="W255" s="8"/>
      <c r="X255" s="8"/>
    </row>
    <row r="256" spans="1:24" ht="13.5">
      <c r="A256" s="250" t="s">
        <v>3</v>
      </c>
      <c r="B256" s="155">
        <v>0.5833333333333334</v>
      </c>
      <c r="C256" s="196">
        <v>-31029.063000000046</v>
      </c>
      <c r="D256" s="195">
        <v>2014.078000000212</v>
      </c>
      <c r="E256" s="196">
        <v>-134748.58910870022</v>
      </c>
      <c r="F256" s="195">
        <v>530617.4537847012</v>
      </c>
      <c r="G256" s="196">
        <v>-666853.8794200014</v>
      </c>
      <c r="H256" s="196">
        <v>300000</v>
      </c>
      <c r="I256" s="156">
        <v>1.028</v>
      </c>
      <c r="K256" s="8"/>
      <c r="R256" s="191"/>
      <c r="S256" s="192"/>
      <c r="T256" s="8"/>
      <c r="U256" s="8"/>
      <c r="V256" s="8"/>
      <c r="W256" s="8"/>
      <c r="X256" s="8"/>
    </row>
    <row r="257" spans="1:24" ht="13.5">
      <c r="A257" s="250" t="s">
        <v>3</v>
      </c>
      <c r="B257" s="155">
        <v>0.625</v>
      </c>
      <c r="C257" s="196">
        <v>-73001.72</v>
      </c>
      <c r="D257" s="195">
        <v>868.4350000000853</v>
      </c>
      <c r="E257" s="196">
        <v>-174629.23671141558</v>
      </c>
      <c r="F257" s="195">
        <v>520461.6386834141</v>
      </c>
      <c r="G257" s="196">
        <v>-573699.1169099979</v>
      </c>
      <c r="H257" s="196">
        <v>300000</v>
      </c>
      <c r="I257" s="156">
        <v>1.028</v>
      </c>
      <c r="K257" s="8"/>
      <c r="R257" s="191"/>
      <c r="S257" s="192"/>
      <c r="T257" s="8"/>
      <c r="U257" s="8"/>
      <c r="V257" s="8"/>
      <c r="W257" s="8"/>
      <c r="X257" s="8"/>
    </row>
    <row r="258" spans="1:24" ht="13.5">
      <c r="A258" s="250" t="s">
        <v>3</v>
      </c>
      <c r="B258" s="155">
        <v>0.6666666666666666</v>
      </c>
      <c r="C258" s="196">
        <v>-25507.40899999967</v>
      </c>
      <c r="D258" s="195">
        <v>2986.883999999725</v>
      </c>
      <c r="E258" s="196">
        <v>-185727.8934207843</v>
      </c>
      <c r="F258" s="195">
        <v>263506.4611827837</v>
      </c>
      <c r="G258" s="196">
        <v>-55258.04260999916</v>
      </c>
      <c r="H258" s="196">
        <v>0</v>
      </c>
      <c r="I258" s="156">
        <v>1.87747143</v>
      </c>
      <c r="K258" s="8"/>
      <c r="R258" s="191"/>
      <c r="S258" s="192"/>
      <c r="T258" s="8"/>
      <c r="U258" s="8"/>
      <c r="V258" s="8"/>
      <c r="W258" s="8"/>
      <c r="X258" s="8"/>
    </row>
    <row r="259" spans="1:24" ht="13.5">
      <c r="A259" s="250" t="s">
        <v>3</v>
      </c>
      <c r="B259" s="155">
        <v>0.7083333333333334</v>
      </c>
      <c r="C259" s="196">
        <v>-18281.523000000318</v>
      </c>
      <c r="D259" s="195">
        <v>12321.017000000364</v>
      </c>
      <c r="E259" s="196">
        <v>-151438.21917143007</v>
      </c>
      <c r="F259" s="195">
        <v>130661.09034342939</v>
      </c>
      <c r="G259" s="196">
        <v>26737.634489995107</v>
      </c>
      <c r="H259" s="196">
        <v>0</v>
      </c>
      <c r="I259" s="156">
        <v>1.02530357</v>
      </c>
      <c r="K259" s="8"/>
      <c r="R259" s="191"/>
      <c r="S259" s="192"/>
      <c r="T259" s="8"/>
      <c r="U259" s="8"/>
      <c r="V259" s="8"/>
      <c r="W259" s="8"/>
      <c r="X259" s="8"/>
    </row>
    <row r="260" spans="1:24" ht="13.5">
      <c r="A260" s="250" t="s">
        <v>3</v>
      </c>
      <c r="B260" s="155">
        <v>0.75</v>
      </c>
      <c r="C260" s="196">
        <v>-21005.138000000094</v>
      </c>
      <c r="D260" s="195">
        <v>6830.411999999644</v>
      </c>
      <c r="E260" s="196">
        <v>-196366.392287818</v>
      </c>
      <c r="F260" s="195">
        <v>187043.81457782097</v>
      </c>
      <c r="G260" s="196">
        <v>23497.303749998682</v>
      </c>
      <c r="H260" s="196">
        <v>0</v>
      </c>
      <c r="I260" s="156">
        <v>1.02530357</v>
      </c>
      <c r="K260" s="8"/>
      <c r="R260" s="191"/>
      <c r="S260" s="192"/>
      <c r="T260" s="8"/>
      <c r="U260" s="8"/>
      <c r="V260" s="8"/>
      <c r="W260" s="8"/>
      <c r="X260" s="8"/>
    </row>
    <row r="261" spans="1:24" ht="13.5">
      <c r="A261" s="250" t="s">
        <v>3</v>
      </c>
      <c r="B261" s="155">
        <v>0.7916666666666666</v>
      </c>
      <c r="C261" s="196">
        <v>-3175.380000000227</v>
      </c>
      <c r="D261" s="195">
        <v>10191.869999999733</v>
      </c>
      <c r="E261" s="196">
        <v>-274010.03570128523</v>
      </c>
      <c r="F261" s="195">
        <v>35841.27400328591</v>
      </c>
      <c r="G261" s="196">
        <v>231152.27191000036</v>
      </c>
      <c r="H261" s="196">
        <v>0</v>
      </c>
      <c r="I261" s="156">
        <v>1.02530357</v>
      </c>
      <c r="K261" s="8"/>
      <c r="R261" s="191"/>
      <c r="S261" s="192"/>
      <c r="T261" s="8"/>
      <c r="U261" s="8"/>
      <c r="V261" s="8"/>
      <c r="W261" s="8"/>
      <c r="X261" s="8"/>
    </row>
    <row r="262" spans="1:24" ht="13.5">
      <c r="A262" s="250" t="s">
        <v>3</v>
      </c>
      <c r="B262" s="155">
        <v>0.8333333333333334</v>
      </c>
      <c r="C262" s="196">
        <v>-1897.6909999995723</v>
      </c>
      <c r="D262" s="195">
        <v>4949.858000000008</v>
      </c>
      <c r="E262" s="196">
        <v>-213274.29584482848</v>
      </c>
      <c r="F262" s="195">
        <v>28208.098778828306</v>
      </c>
      <c r="G262" s="196">
        <v>182014.03032000293</v>
      </c>
      <c r="H262" s="196">
        <v>0</v>
      </c>
      <c r="I262" s="156">
        <v>1.02530357</v>
      </c>
      <c r="K262" s="8"/>
      <c r="R262" s="191"/>
      <c r="S262" s="192"/>
      <c r="T262" s="8"/>
      <c r="U262" s="8"/>
      <c r="V262" s="8"/>
      <c r="W262" s="8"/>
      <c r="X262" s="8"/>
    </row>
    <row r="263" spans="1:24" ht="13.5">
      <c r="A263" s="250" t="s">
        <v>3</v>
      </c>
      <c r="B263" s="155">
        <v>0.875</v>
      </c>
      <c r="C263" s="196">
        <v>-9601.276000000038</v>
      </c>
      <c r="D263" s="195">
        <v>426.2849999999161</v>
      </c>
      <c r="E263" s="196">
        <v>-379439.1301144582</v>
      </c>
      <c r="F263" s="195">
        <v>44509.94984845591</v>
      </c>
      <c r="G263" s="196">
        <v>344104.17152000096</v>
      </c>
      <c r="H263" s="196">
        <v>0</v>
      </c>
      <c r="I263" s="156">
        <v>1.02530357</v>
      </c>
      <c r="K263" s="8"/>
      <c r="R263" s="191"/>
      <c r="S263" s="192"/>
      <c r="T263" s="8"/>
      <c r="U263" s="8"/>
      <c r="V263" s="8"/>
      <c r="W263" s="8"/>
      <c r="X263" s="8"/>
    </row>
    <row r="264" spans="1:24" ht="13.5">
      <c r="A264" s="250" t="s">
        <v>3</v>
      </c>
      <c r="B264" s="155">
        <v>0.9166666666666666</v>
      </c>
      <c r="C264" s="196">
        <v>-21798.331999999955</v>
      </c>
      <c r="D264" s="195">
        <v>347.239999999991</v>
      </c>
      <c r="E264" s="196">
        <v>-326890.787873035</v>
      </c>
      <c r="F264" s="195">
        <v>57616.376547032865</v>
      </c>
      <c r="G264" s="196">
        <v>290725.5029300005</v>
      </c>
      <c r="H264" s="196">
        <v>0</v>
      </c>
      <c r="I264" s="156">
        <v>1.02530357</v>
      </c>
      <c r="K264" s="8"/>
      <c r="R264" s="191"/>
      <c r="S264" s="192"/>
      <c r="T264" s="8"/>
      <c r="U264" s="8"/>
      <c r="V264" s="8"/>
      <c r="W264" s="8"/>
      <c r="X264" s="8"/>
    </row>
    <row r="265" spans="1:24" ht="13.5">
      <c r="A265" s="250" t="s">
        <v>3</v>
      </c>
      <c r="B265" s="155">
        <v>0.9583333333333334</v>
      </c>
      <c r="C265" s="196">
        <v>-16594.95299999971</v>
      </c>
      <c r="D265" s="195">
        <v>447.90500000007523</v>
      </c>
      <c r="E265" s="196">
        <v>-307460.336160989</v>
      </c>
      <c r="F265" s="195">
        <v>60423.61324899091</v>
      </c>
      <c r="G265" s="196">
        <v>263183.77046999964</v>
      </c>
      <c r="H265" s="196">
        <v>0</v>
      </c>
      <c r="I265" s="156">
        <v>1.02530357</v>
      </c>
      <c r="K265" s="8"/>
      <c r="R265" s="191"/>
      <c r="S265" s="192"/>
      <c r="T265" s="8"/>
      <c r="U265" s="8"/>
      <c r="V265" s="8"/>
      <c r="W265" s="8"/>
      <c r="X265" s="8"/>
    </row>
    <row r="266" spans="1:24" ht="13.5">
      <c r="A266" s="250" t="s">
        <v>3</v>
      </c>
      <c r="B266" s="155">
        <v>1</v>
      </c>
      <c r="C266" s="196">
        <v>-13906.808</v>
      </c>
      <c r="D266" s="195">
        <v>369.9089999999782</v>
      </c>
      <c r="E266" s="196">
        <v>-200991.1839479428</v>
      </c>
      <c r="F266" s="195">
        <v>67961.24625594215</v>
      </c>
      <c r="G266" s="196">
        <v>146566.83699999956</v>
      </c>
      <c r="H266" s="196">
        <v>0</v>
      </c>
      <c r="I266" s="156">
        <v>1.02530357</v>
      </c>
      <c r="K266" s="8"/>
      <c r="R266" s="191"/>
      <c r="S266" s="192"/>
      <c r="T266" s="8"/>
      <c r="U266" s="8"/>
      <c r="V266" s="8"/>
      <c r="W266" s="8"/>
      <c r="X266" s="8"/>
    </row>
    <row r="267" spans="1:24" ht="13.5">
      <c r="A267" s="250">
        <v>40129</v>
      </c>
      <c r="B267" s="155">
        <v>0.041666666666666664</v>
      </c>
      <c r="C267" s="196">
        <v>-21022.37900000023</v>
      </c>
      <c r="D267" s="195">
        <v>348.0389999999737</v>
      </c>
      <c r="E267" s="196">
        <v>-159003.76329232266</v>
      </c>
      <c r="F267" s="195">
        <v>65637.73019232227</v>
      </c>
      <c r="G267" s="196">
        <v>114040.37318999963</v>
      </c>
      <c r="H267" s="196">
        <v>0</v>
      </c>
      <c r="I267" s="156">
        <v>1.02530357</v>
      </c>
      <c r="K267" s="8"/>
      <c r="R267" s="191"/>
      <c r="S267" s="192"/>
      <c r="T267" s="8"/>
      <c r="U267" s="8"/>
      <c r="V267" s="8"/>
      <c r="W267" s="8"/>
      <c r="X267" s="8"/>
    </row>
    <row r="268" spans="1:24" ht="13.5">
      <c r="A268" s="250" t="s">
        <v>3</v>
      </c>
      <c r="B268" s="155">
        <v>0.08333333333333333</v>
      </c>
      <c r="C268" s="196">
        <v>-15896.36999999987</v>
      </c>
      <c r="D268" s="195">
        <v>347.3580000000078</v>
      </c>
      <c r="E268" s="196">
        <v>-181709.1049790665</v>
      </c>
      <c r="F268" s="195">
        <v>64179.60055106699</v>
      </c>
      <c r="G268" s="196">
        <v>133078.51641999878</v>
      </c>
      <c r="H268" s="196">
        <v>0</v>
      </c>
      <c r="I268" s="156">
        <v>1.02530357</v>
      </c>
      <c r="K268" s="8"/>
      <c r="R268" s="191"/>
      <c r="S268" s="192"/>
      <c r="T268" s="8"/>
      <c r="U268" s="8"/>
      <c r="V268" s="8"/>
      <c r="W268" s="8"/>
      <c r="X268" s="8"/>
    </row>
    <row r="269" spans="1:24" ht="13.5">
      <c r="A269" s="250" t="s">
        <v>3</v>
      </c>
      <c r="B269" s="155">
        <v>0.125</v>
      </c>
      <c r="C269" s="196">
        <v>-3334.514000000138</v>
      </c>
      <c r="D269" s="195">
        <v>2954.4840000000313</v>
      </c>
      <c r="E269" s="196">
        <v>-224088.58857479025</v>
      </c>
      <c r="F269" s="195">
        <v>35001.490578791105</v>
      </c>
      <c r="G269" s="196">
        <v>189467.12763999787</v>
      </c>
      <c r="H269" s="196">
        <v>0</v>
      </c>
      <c r="I269" s="156">
        <v>1.02530357</v>
      </c>
      <c r="K269" s="8"/>
      <c r="R269" s="191"/>
      <c r="S269" s="192"/>
      <c r="T269" s="8"/>
      <c r="U269" s="8"/>
      <c r="V269" s="8"/>
      <c r="W269" s="8"/>
      <c r="X269" s="8"/>
    </row>
    <row r="270" spans="1:24" ht="13.5">
      <c r="A270" s="250" t="s">
        <v>3</v>
      </c>
      <c r="B270" s="155">
        <v>0.16666666666666666</v>
      </c>
      <c r="C270" s="196">
        <v>-10026.410999999953</v>
      </c>
      <c r="D270" s="195">
        <v>1413.3459999998834</v>
      </c>
      <c r="E270" s="196">
        <v>-171414.84710689483</v>
      </c>
      <c r="F270" s="195">
        <v>150885.39929489503</v>
      </c>
      <c r="G270" s="196">
        <v>29142.512999999453</v>
      </c>
      <c r="H270" s="196">
        <v>0</v>
      </c>
      <c r="I270" s="156">
        <v>1.02530357</v>
      </c>
      <c r="K270" s="8"/>
      <c r="R270" s="191"/>
      <c r="S270" s="192"/>
      <c r="T270" s="8"/>
      <c r="U270" s="8"/>
      <c r="V270" s="8"/>
      <c r="W270" s="8"/>
      <c r="X270" s="8"/>
    </row>
    <row r="271" spans="1:24" ht="13.5">
      <c r="A271" s="250" t="s">
        <v>3</v>
      </c>
      <c r="B271" s="155">
        <v>0.20833333333333334</v>
      </c>
      <c r="C271" s="196">
        <v>-5463.254999999592</v>
      </c>
      <c r="D271" s="195">
        <v>583.8340000000316</v>
      </c>
      <c r="E271" s="196">
        <v>-88082.19837390997</v>
      </c>
      <c r="F271" s="195">
        <v>251258.41070390807</v>
      </c>
      <c r="G271" s="196">
        <v>-158296.79140999986</v>
      </c>
      <c r="H271" s="196">
        <v>0</v>
      </c>
      <c r="I271" s="156">
        <v>1.87747143</v>
      </c>
      <c r="K271" s="8"/>
      <c r="R271" s="191"/>
      <c r="S271" s="192"/>
      <c r="T271" s="8"/>
      <c r="U271" s="8"/>
      <c r="V271" s="8"/>
      <c r="W271" s="8"/>
      <c r="X271" s="8"/>
    </row>
    <row r="272" spans="1:24" ht="13.5">
      <c r="A272" s="250" t="s">
        <v>3</v>
      </c>
      <c r="B272" s="155">
        <v>0.25</v>
      </c>
      <c r="C272" s="196">
        <v>-22496.160000000473</v>
      </c>
      <c r="D272" s="195">
        <v>325.55399999988936</v>
      </c>
      <c r="E272" s="196">
        <v>-107573.1832294676</v>
      </c>
      <c r="F272" s="195">
        <v>423179.5033134682</v>
      </c>
      <c r="G272" s="196">
        <v>-293435.7142</v>
      </c>
      <c r="H272" s="196">
        <v>0</v>
      </c>
      <c r="I272" s="156">
        <v>1.87747143</v>
      </c>
      <c r="K272" s="8"/>
      <c r="R272" s="191"/>
      <c r="S272" s="192"/>
      <c r="T272" s="8"/>
      <c r="U272" s="8"/>
      <c r="V272" s="8"/>
      <c r="W272" s="8"/>
      <c r="X272" s="8"/>
    </row>
    <row r="273" spans="1:24" ht="13.5">
      <c r="A273" s="250" t="s">
        <v>3</v>
      </c>
      <c r="B273" s="155">
        <v>0.2916666666666667</v>
      </c>
      <c r="C273" s="196">
        <v>-2403.220000000226</v>
      </c>
      <c r="D273" s="195">
        <v>248681.12100000016</v>
      </c>
      <c r="E273" s="196">
        <v>-104033.06039999993</v>
      </c>
      <c r="F273" s="195">
        <v>448553.3861880004</v>
      </c>
      <c r="G273" s="196">
        <v>-590798.2270500003</v>
      </c>
      <c r="H273" s="196">
        <v>0</v>
      </c>
      <c r="I273" s="156">
        <v>1.87747143</v>
      </c>
      <c r="K273" s="8"/>
      <c r="R273" s="191"/>
      <c r="S273" s="192"/>
      <c r="T273" s="8"/>
      <c r="U273" s="8"/>
      <c r="V273" s="8"/>
      <c r="W273" s="8"/>
      <c r="X273" s="8"/>
    </row>
    <row r="274" spans="1:24" ht="13.5">
      <c r="A274" s="250" t="s">
        <v>3</v>
      </c>
      <c r="B274" s="155">
        <v>0.3333333333333333</v>
      </c>
      <c r="C274" s="196">
        <v>-73515.97899999979</v>
      </c>
      <c r="D274" s="195">
        <v>155641.24099999998</v>
      </c>
      <c r="E274" s="196">
        <v>-87494.89495999999</v>
      </c>
      <c r="F274" s="195">
        <v>654610.5107919999</v>
      </c>
      <c r="G274" s="196">
        <v>-649240.8775199971</v>
      </c>
      <c r="H274" s="196">
        <v>0</v>
      </c>
      <c r="I274" s="156">
        <v>1.87747143</v>
      </c>
      <c r="K274" s="8"/>
      <c r="R274" s="191"/>
      <c r="S274" s="192"/>
      <c r="T274" s="8"/>
      <c r="U274" s="8"/>
      <c r="V274" s="8"/>
      <c r="W274" s="8"/>
      <c r="X274" s="8"/>
    </row>
    <row r="275" spans="1:24" ht="13.5">
      <c r="A275" s="250" t="s">
        <v>3</v>
      </c>
      <c r="B275" s="155">
        <v>0.375</v>
      </c>
      <c r="C275" s="196">
        <v>-8379.270000000011</v>
      </c>
      <c r="D275" s="195">
        <v>157366.69100000046</v>
      </c>
      <c r="E275" s="196">
        <v>-96595.69219999995</v>
      </c>
      <c r="F275" s="195">
        <v>440760.21768199943</v>
      </c>
      <c r="G275" s="196">
        <v>-493151.94602000015</v>
      </c>
      <c r="H275" s="196">
        <v>0</v>
      </c>
      <c r="I275" s="156">
        <v>1.87747143</v>
      </c>
      <c r="K275" s="8"/>
      <c r="R275" s="191"/>
      <c r="S275" s="192"/>
      <c r="T275" s="8"/>
      <c r="U275" s="8"/>
      <c r="V275" s="8"/>
      <c r="W275" s="8"/>
      <c r="X275" s="8"/>
    </row>
    <row r="276" spans="1:24" ht="13.5">
      <c r="A276" s="250" t="s">
        <v>3</v>
      </c>
      <c r="B276" s="155">
        <v>0.4166666666666667</v>
      </c>
      <c r="C276" s="196">
        <v>-13126.138000000292</v>
      </c>
      <c r="D276" s="195">
        <v>458771.1679999999</v>
      </c>
      <c r="E276" s="196">
        <v>-123572.13773413593</v>
      </c>
      <c r="F276" s="195">
        <v>298773.02861613804</v>
      </c>
      <c r="G276" s="196">
        <v>-120845.92091000071</v>
      </c>
      <c r="H276" s="196">
        <v>-500000</v>
      </c>
      <c r="I276" s="156">
        <v>1.87478</v>
      </c>
      <c r="K276" s="8"/>
      <c r="R276" s="191"/>
      <c r="S276" s="192"/>
      <c r="T276" s="8"/>
      <c r="U276" s="8"/>
      <c r="V276" s="8"/>
      <c r="W276" s="8"/>
      <c r="X276" s="8"/>
    </row>
    <row r="277" spans="1:24" ht="13.5">
      <c r="A277" s="250" t="s">
        <v>3</v>
      </c>
      <c r="B277" s="155">
        <v>0.4583333333333333</v>
      </c>
      <c r="C277" s="196">
        <v>-13603.54499999928</v>
      </c>
      <c r="D277" s="195">
        <v>392749.5179999999</v>
      </c>
      <c r="E277" s="196">
        <v>-381281.58779661084</v>
      </c>
      <c r="F277" s="195">
        <v>188767.38069061202</v>
      </c>
      <c r="G277" s="196">
        <v>313368.2336499993</v>
      </c>
      <c r="H277" s="196">
        <v>-500000</v>
      </c>
      <c r="I277" s="156">
        <v>1.8758199999999998</v>
      </c>
      <c r="K277" s="8"/>
      <c r="R277" s="191"/>
      <c r="S277" s="192"/>
      <c r="T277" s="8"/>
      <c r="U277" s="8"/>
      <c r="V277" s="8"/>
      <c r="W277" s="8"/>
      <c r="X277" s="8"/>
    </row>
    <row r="278" spans="1:24" ht="13.5">
      <c r="A278" s="250" t="s">
        <v>3</v>
      </c>
      <c r="B278" s="155">
        <v>0.5</v>
      </c>
      <c r="C278" s="196">
        <v>-7979.713999999969</v>
      </c>
      <c r="D278" s="195">
        <v>156345.13400000037</v>
      </c>
      <c r="E278" s="196">
        <v>-492319.07139496383</v>
      </c>
      <c r="F278" s="195">
        <v>142197.13935096192</v>
      </c>
      <c r="G278" s="196">
        <v>501756.5120799964</v>
      </c>
      <c r="H278" s="196">
        <v>-300000</v>
      </c>
      <c r="I278" s="156">
        <v>1.8690333300000002</v>
      </c>
      <c r="K278" s="8"/>
      <c r="R278" s="191"/>
      <c r="S278" s="192"/>
      <c r="T278" s="8"/>
      <c r="U278" s="8"/>
      <c r="V278" s="8"/>
      <c r="W278" s="8"/>
      <c r="X278" s="8"/>
    </row>
    <row r="279" spans="1:24" ht="13.5">
      <c r="A279" s="250" t="s">
        <v>3</v>
      </c>
      <c r="B279" s="155">
        <v>0.5416666666666666</v>
      </c>
      <c r="C279" s="196">
        <v>-18489.22299999988</v>
      </c>
      <c r="D279" s="195">
        <v>163728.82499999975</v>
      </c>
      <c r="E279" s="196">
        <v>-874604.497087057</v>
      </c>
      <c r="F279" s="195">
        <v>117518.57644906091</v>
      </c>
      <c r="G279" s="196">
        <v>611846.3190299987</v>
      </c>
      <c r="H279" s="196">
        <v>0</v>
      </c>
      <c r="I279" s="156">
        <v>1.02530357</v>
      </c>
      <c r="K279" s="8"/>
      <c r="R279" s="191"/>
      <c r="S279" s="192"/>
      <c r="T279" s="8"/>
      <c r="U279" s="8"/>
      <c r="V279" s="8"/>
      <c r="W279" s="8"/>
      <c r="X279" s="8"/>
    </row>
    <row r="280" spans="1:24" ht="13.5">
      <c r="A280" s="250" t="s">
        <v>3</v>
      </c>
      <c r="B280" s="155">
        <v>0.5833333333333334</v>
      </c>
      <c r="C280" s="196">
        <v>-7695.510999999872</v>
      </c>
      <c r="D280" s="195">
        <v>166738.7089999998</v>
      </c>
      <c r="E280" s="196">
        <v>-883824.4895106506</v>
      </c>
      <c r="F280" s="195">
        <v>144368.7795186499</v>
      </c>
      <c r="G280" s="196">
        <v>580412.5120100005</v>
      </c>
      <c r="H280" s="196">
        <v>0</v>
      </c>
      <c r="I280" s="156">
        <v>1.02530357</v>
      </c>
      <c r="K280" s="8"/>
      <c r="R280" s="191"/>
      <c r="S280" s="192"/>
      <c r="T280" s="8"/>
      <c r="U280" s="8"/>
      <c r="V280" s="8"/>
      <c r="W280" s="8"/>
      <c r="X280" s="8"/>
    </row>
    <row r="281" spans="1:24" ht="13.5">
      <c r="A281" s="250" t="s">
        <v>3</v>
      </c>
      <c r="B281" s="155">
        <v>0.625</v>
      </c>
      <c r="C281" s="196">
        <v>-478.10499999999803</v>
      </c>
      <c r="D281" s="195">
        <v>167609.15399999946</v>
      </c>
      <c r="E281" s="196">
        <v>-830513.1636853379</v>
      </c>
      <c r="F281" s="195">
        <v>144245.63053333727</v>
      </c>
      <c r="G281" s="196">
        <v>519136.48385999876</v>
      </c>
      <c r="H281" s="196">
        <v>0</v>
      </c>
      <c r="I281" s="156">
        <v>1.02530357</v>
      </c>
      <c r="K281" s="8"/>
      <c r="R281" s="191"/>
      <c r="S281" s="192"/>
      <c r="T281" s="8"/>
      <c r="U281" s="8"/>
      <c r="V281" s="8"/>
      <c r="W281" s="8"/>
      <c r="X281" s="8"/>
    </row>
    <row r="282" spans="1:24" ht="13.5">
      <c r="A282" s="250" t="s">
        <v>3</v>
      </c>
      <c r="B282" s="155">
        <v>0.6666666666666666</v>
      </c>
      <c r="C282" s="196">
        <v>-15132.564000000182</v>
      </c>
      <c r="D282" s="195">
        <v>156394.09700000018</v>
      </c>
      <c r="E282" s="196">
        <v>-667595.0014273142</v>
      </c>
      <c r="F282" s="195">
        <v>127169.50259931499</v>
      </c>
      <c r="G282" s="196">
        <v>399163.9658199974</v>
      </c>
      <c r="H282" s="196">
        <v>0</v>
      </c>
      <c r="I282" s="156">
        <v>1.02530357</v>
      </c>
      <c r="K282" s="8"/>
      <c r="R282" s="191"/>
      <c r="S282" s="192"/>
      <c r="T282" s="8"/>
      <c r="U282" s="8"/>
      <c r="V282" s="8"/>
      <c r="W282" s="8"/>
      <c r="X282" s="8"/>
    </row>
    <row r="283" spans="1:24" ht="13.5">
      <c r="A283" s="250" t="s">
        <v>3</v>
      </c>
      <c r="B283" s="155">
        <v>0.7083333333333334</v>
      </c>
      <c r="C283" s="196">
        <v>-6115.962999999947</v>
      </c>
      <c r="D283" s="195">
        <v>166051.21200000105</v>
      </c>
      <c r="E283" s="196">
        <v>-758752.329350518</v>
      </c>
      <c r="F283" s="195">
        <v>110412.600628517</v>
      </c>
      <c r="G283" s="196">
        <v>488404.47947999777</v>
      </c>
      <c r="H283" s="196">
        <v>0</v>
      </c>
      <c r="I283" s="156">
        <v>1.02530357</v>
      </c>
      <c r="K283" s="8"/>
      <c r="R283" s="191"/>
      <c r="S283" s="192"/>
      <c r="T283" s="8"/>
      <c r="U283" s="8"/>
      <c r="V283" s="8"/>
      <c r="W283" s="8"/>
      <c r="X283" s="8"/>
    </row>
    <row r="284" spans="1:24" ht="13.5">
      <c r="A284" s="250" t="s">
        <v>3</v>
      </c>
      <c r="B284" s="155">
        <v>0.75</v>
      </c>
      <c r="C284" s="196">
        <v>-22650.435000000012</v>
      </c>
      <c r="D284" s="195">
        <v>157620.83100000003</v>
      </c>
      <c r="E284" s="196">
        <v>-516908.0616461043</v>
      </c>
      <c r="F284" s="195">
        <v>195375.001854104</v>
      </c>
      <c r="G284" s="196">
        <v>186562.66391000198</v>
      </c>
      <c r="H284" s="196">
        <v>0</v>
      </c>
      <c r="I284" s="156">
        <v>1.02530357</v>
      </c>
      <c r="K284" s="8"/>
      <c r="R284" s="191"/>
      <c r="S284" s="192"/>
      <c r="T284" s="8"/>
      <c r="U284" s="8"/>
      <c r="V284" s="8"/>
      <c r="W284" s="8"/>
      <c r="X284" s="8"/>
    </row>
    <row r="285" spans="1:24" ht="13.5">
      <c r="A285" s="250" t="s">
        <v>3</v>
      </c>
      <c r="B285" s="155">
        <v>0.7916666666666666</v>
      </c>
      <c r="C285" s="196">
        <v>-10589.869999999813</v>
      </c>
      <c r="D285" s="195">
        <v>158083.6620000002</v>
      </c>
      <c r="E285" s="196">
        <v>-364711.0425517601</v>
      </c>
      <c r="F285" s="195">
        <v>202763.85595375896</v>
      </c>
      <c r="G285" s="196">
        <v>14453.3943799978</v>
      </c>
      <c r="H285" s="196">
        <v>0</v>
      </c>
      <c r="I285" s="156">
        <v>1.02530357</v>
      </c>
      <c r="K285" s="8"/>
      <c r="R285" s="191"/>
      <c r="S285" s="192"/>
      <c r="T285" s="8"/>
      <c r="U285" s="8"/>
      <c r="V285" s="8"/>
      <c r="W285" s="8"/>
      <c r="X285" s="8"/>
    </row>
    <row r="286" spans="1:24" ht="13.5">
      <c r="A286" s="250" t="s">
        <v>3</v>
      </c>
      <c r="B286" s="155">
        <v>0.8333333333333334</v>
      </c>
      <c r="C286" s="196">
        <v>-6921.791000000154</v>
      </c>
      <c r="D286" s="195">
        <v>157908.56</v>
      </c>
      <c r="E286" s="196">
        <v>-445738.5723877651</v>
      </c>
      <c r="F286" s="195">
        <v>196107.6466557669</v>
      </c>
      <c r="G286" s="196">
        <v>98644.15626999718</v>
      </c>
      <c r="H286" s="196">
        <v>0</v>
      </c>
      <c r="I286" s="156">
        <v>1.02530357</v>
      </c>
      <c r="K286" s="8"/>
      <c r="R286" s="191"/>
      <c r="S286" s="192"/>
      <c r="T286" s="8"/>
      <c r="U286" s="8"/>
      <c r="V286" s="8"/>
      <c r="W286" s="8"/>
      <c r="X286" s="8"/>
    </row>
    <row r="287" spans="1:24" ht="13.5">
      <c r="A287" s="250" t="s">
        <v>3</v>
      </c>
      <c r="B287" s="155">
        <v>0.875</v>
      </c>
      <c r="C287" s="196">
        <v>-24718.99600000015</v>
      </c>
      <c r="D287" s="195">
        <v>156928.7100000006</v>
      </c>
      <c r="E287" s="196">
        <v>-432942.4682662868</v>
      </c>
      <c r="F287" s="195">
        <v>214651.67371628396</v>
      </c>
      <c r="G287" s="196">
        <v>86081.08062000302</v>
      </c>
      <c r="H287" s="196">
        <v>0</v>
      </c>
      <c r="I287" s="156">
        <v>1.02530357</v>
      </c>
      <c r="K287" s="8"/>
      <c r="R287" s="191"/>
      <c r="S287" s="192"/>
      <c r="T287" s="8"/>
      <c r="U287" s="8"/>
      <c r="V287" s="8"/>
      <c r="W287" s="8"/>
      <c r="X287" s="8"/>
    </row>
    <row r="288" spans="1:24" ht="13.5">
      <c r="A288" s="250" t="s">
        <v>3</v>
      </c>
      <c r="B288" s="155">
        <v>0.9166666666666666</v>
      </c>
      <c r="C288" s="196">
        <v>-1360.9390000000408</v>
      </c>
      <c r="D288" s="195">
        <v>158496.53099999987</v>
      </c>
      <c r="E288" s="196">
        <v>-345547.76201185083</v>
      </c>
      <c r="F288" s="195">
        <v>120836.89993584913</v>
      </c>
      <c r="G288" s="196">
        <v>67575.27024000022</v>
      </c>
      <c r="H288" s="196">
        <v>0</v>
      </c>
      <c r="I288" s="156">
        <v>1.02530357</v>
      </c>
      <c r="K288" s="8"/>
      <c r="R288" s="191"/>
      <c r="S288" s="192"/>
      <c r="T288" s="8"/>
      <c r="U288" s="8"/>
      <c r="V288" s="8"/>
      <c r="W288" s="8"/>
      <c r="X288" s="8"/>
    </row>
    <row r="289" spans="1:24" ht="13.5">
      <c r="A289" s="250" t="s">
        <v>3</v>
      </c>
      <c r="B289" s="155">
        <v>0.9583333333333334</v>
      </c>
      <c r="C289" s="196">
        <v>-4657.611000000029</v>
      </c>
      <c r="D289" s="195">
        <v>156651.91199999987</v>
      </c>
      <c r="E289" s="196">
        <v>-298314.52835829364</v>
      </c>
      <c r="F289" s="195">
        <v>174902.92271429495</v>
      </c>
      <c r="G289" s="196">
        <v>-28582.695439998875</v>
      </c>
      <c r="H289" s="196">
        <v>0</v>
      </c>
      <c r="I289" s="156">
        <v>1.8759619</v>
      </c>
      <c r="K289" s="8"/>
      <c r="R289" s="191"/>
      <c r="S289" s="192"/>
      <c r="T289" s="8"/>
      <c r="U289" s="8"/>
      <c r="V289" s="8"/>
      <c r="W289" s="8"/>
      <c r="X289" s="8"/>
    </row>
    <row r="290" spans="1:24" ht="13.5">
      <c r="A290" s="250" t="s">
        <v>3</v>
      </c>
      <c r="B290" s="155">
        <v>1</v>
      </c>
      <c r="C290" s="196">
        <v>-3227.1770000000756</v>
      </c>
      <c r="D290" s="195">
        <v>157035.9379999999</v>
      </c>
      <c r="E290" s="196">
        <v>-439384.293871155</v>
      </c>
      <c r="F290" s="195">
        <v>39152.99199115498</v>
      </c>
      <c r="G290" s="196">
        <v>246422.54090999987</v>
      </c>
      <c r="H290" s="196">
        <v>0</v>
      </c>
      <c r="I290" s="156">
        <v>1.02530357</v>
      </c>
      <c r="K290" s="8"/>
      <c r="R290" s="191"/>
      <c r="S290" s="192"/>
      <c r="T290" s="8"/>
      <c r="U290" s="8"/>
      <c r="V290" s="8"/>
      <c r="W290" s="8"/>
      <c r="X290" s="8"/>
    </row>
    <row r="291" spans="1:24" ht="13.5">
      <c r="A291" s="250">
        <v>40130</v>
      </c>
      <c r="B291" s="155">
        <v>0.041666666666666664</v>
      </c>
      <c r="C291" s="196">
        <v>-2566.2269999995888</v>
      </c>
      <c r="D291" s="195">
        <v>156130.61799999964</v>
      </c>
      <c r="E291" s="196">
        <v>-430786.4199097411</v>
      </c>
      <c r="F291" s="195">
        <v>30641.668685739933</v>
      </c>
      <c r="G291" s="196">
        <v>246580.35992000438</v>
      </c>
      <c r="H291" s="196">
        <v>0</v>
      </c>
      <c r="I291" s="156">
        <v>1.02530357</v>
      </c>
      <c r="K291" s="8"/>
      <c r="R291" s="191"/>
      <c r="S291" s="192"/>
      <c r="T291" s="8"/>
      <c r="U291" s="8"/>
      <c r="V291" s="8"/>
      <c r="W291" s="8"/>
      <c r="X291" s="8"/>
    </row>
    <row r="292" spans="1:24" ht="13.5">
      <c r="A292" s="250" t="s">
        <v>3</v>
      </c>
      <c r="B292" s="155">
        <v>0.08333333333333333</v>
      </c>
      <c r="C292" s="196">
        <v>-2680.033000000034</v>
      </c>
      <c r="D292" s="195">
        <v>160663.70100000058</v>
      </c>
      <c r="E292" s="196">
        <v>-523124.7654439391</v>
      </c>
      <c r="F292" s="195">
        <v>22717.422967941</v>
      </c>
      <c r="G292" s="196">
        <v>342423.67415000126</v>
      </c>
      <c r="H292" s="196">
        <v>0</v>
      </c>
      <c r="I292" s="156">
        <v>1.02530357</v>
      </c>
      <c r="K292" s="8"/>
      <c r="R292" s="191"/>
      <c r="S292" s="192"/>
      <c r="T292" s="8"/>
      <c r="U292" s="8"/>
      <c r="V292" s="8"/>
      <c r="W292" s="8"/>
      <c r="X292" s="8"/>
    </row>
    <row r="293" spans="1:24" ht="13.5">
      <c r="A293" s="250" t="s">
        <v>3</v>
      </c>
      <c r="B293" s="155">
        <v>0.125</v>
      </c>
      <c r="C293" s="196">
        <v>-3972.4360000000156</v>
      </c>
      <c r="D293" s="195">
        <v>158509.1059999997</v>
      </c>
      <c r="E293" s="196">
        <v>-460256.3335853941</v>
      </c>
      <c r="F293" s="195">
        <v>79385.018187393</v>
      </c>
      <c r="G293" s="196">
        <v>226334.64536000002</v>
      </c>
      <c r="H293" s="196">
        <v>0</v>
      </c>
      <c r="I293" s="156">
        <v>1.02530357</v>
      </c>
      <c r="K293" s="8"/>
      <c r="R293" s="191"/>
      <c r="S293" s="192"/>
      <c r="T293" s="8"/>
      <c r="U293" s="8"/>
      <c r="V293" s="8"/>
      <c r="W293" s="8"/>
      <c r="X293" s="8"/>
    </row>
    <row r="294" spans="1:24" ht="13.5">
      <c r="A294" s="250" t="s">
        <v>3</v>
      </c>
      <c r="B294" s="155">
        <v>0.16666666666666666</v>
      </c>
      <c r="C294" s="196">
        <v>-5546.055000000196</v>
      </c>
      <c r="D294" s="195">
        <v>156024.16200000021</v>
      </c>
      <c r="E294" s="196">
        <v>-615304.21105629</v>
      </c>
      <c r="F294" s="195">
        <v>61775.565012287996</v>
      </c>
      <c r="G294" s="196">
        <v>403050.5388699982</v>
      </c>
      <c r="H294" s="196">
        <v>0</v>
      </c>
      <c r="I294" s="156">
        <v>1.02530357</v>
      </c>
      <c r="K294" s="8"/>
      <c r="R294" s="191"/>
      <c r="S294" s="192"/>
      <c r="T294" s="8"/>
      <c r="U294" s="8"/>
      <c r="V294" s="8"/>
      <c r="W294" s="8"/>
      <c r="X294" s="8"/>
    </row>
    <row r="295" spans="1:24" ht="13.5">
      <c r="A295" s="250" t="s">
        <v>3</v>
      </c>
      <c r="B295" s="155">
        <v>0.20833333333333334</v>
      </c>
      <c r="C295" s="196">
        <v>-5612.354999999421</v>
      </c>
      <c r="D295" s="195">
        <v>157364.25400000004</v>
      </c>
      <c r="E295" s="196">
        <v>-454853.47874538973</v>
      </c>
      <c r="F295" s="195">
        <v>74207.83067339</v>
      </c>
      <c r="G295" s="196">
        <v>228893.74945999982</v>
      </c>
      <c r="H295" s="196">
        <v>0</v>
      </c>
      <c r="I295" s="156">
        <v>1.02530357</v>
      </c>
      <c r="K295" s="8"/>
      <c r="R295" s="191"/>
      <c r="S295" s="192"/>
      <c r="T295" s="8"/>
      <c r="U295" s="8"/>
      <c r="V295" s="8"/>
      <c r="W295" s="8"/>
      <c r="X295" s="8"/>
    </row>
    <row r="296" spans="1:24" ht="13.5">
      <c r="A296" s="250" t="s">
        <v>3</v>
      </c>
      <c r="B296" s="155">
        <v>0.25</v>
      </c>
      <c r="C296" s="196">
        <v>-974.3390000006677</v>
      </c>
      <c r="D296" s="195">
        <v>166717.56</v>
      </c>
      <c r="E296" s="196">
        <v>-484571.91297534213</v>
      </c>
      <c r="F296" s="195">
        <v>73858.73731734286</v>
      </c>
      <c r="G296" s="196">
        <v>244969.95439000023</v>
      </c>
      <c r="H296" s="196">
        <v>0</v>
      </c>
      <c r="I296" s="156">
        <v>1.02530357</v>
      </c>
      <c r="K296" s="8"/>
      <c r="R296" s="191"/>
      <c r="S296" s="192"/>
      <c r="T296" s="8"/>
      <c r="U296" s="8"/>
      <c r="V296" s="8"/>
      <c r="W296" s="8"/>
      <c r="X296" s="8"/>
    </row>
    <row r="297" spans="1:24" ht="13.5">
      <c r="A297" s="250" t="s">
        <v>3</v>
      </c>
      <c r="B297" s="155">
        <v>0.2916666666666667</v>
      </c>
      <c r="C297" s="196">
        <v>-11408.219000000276</v>
      </c>
      <c r="D297" s="195">
        <v>99848.01100000003</v>
      </c>
      <c r="E297" s="196">
        <v>-340275.41013966507</v>
      </c>
      <c r="F297" s="195">
        <v>74758.98967766408</v>
      </c>
      <c r="G297" s="196">
        <v>-322923.3719600014</v>
      </c>
      <c r="H297" s="196">
        <v>500000</v>
      </c>
      <c r="I297" s="156">
        <v>1.019</v>
      </c>
      <c r="K297" s="8"/>
      <c r="R297" s="191"/>
      <c r="S297" s="192"/>
      <c r="T297" s="8"/>
      <c r="U297" s="8"/>
      <c r="V297" s="8"/>
      <c r="W297" s="8"/>
      <c r="X297" s="8"/>
    </row>
    <row r="298" spans="1:24" ht="13.5">
      <c r="A298" s="250" t="s">
        <v>3</v>
      </c>
      <c r="B298" s="155">
        <v>0.3333333333333333</v>
      </c>
      <c r="C298" s="196">
        <v>-2642.4950000003355</v>
      </c>
      <c r="D298" s="195">
        <v>101479.062</v>
      </c>
      <c r="E298" s="196">
        <v>-375274.92145193886</v>
      </c>
      <c r="F298" s="195">
        <v>57783.27781793791</v>
      </c>
      <c r="G298" s="196">
        <v>-281344.9230199971</v>
      </c>
      <c r="H298" s="196">
        <v>500000</v>
      </c>
      <c r="I298" s="156">
        <v>1.019</v>
      </c>
      <c r="K298" s="8"/>
      <c r="R298" s="191"/>
      <c r="S298" s="192"/>
      <c r="T298" s="8"/>
      <c r="U298" s="8"/>
      <c r="V298" s="8"/>
      <c r="W298" s="8"/>
      <c r="X298" s="8"/>
    </row>
    <row r="299" spans="1:24" ht="13.5">
      <c r="A299" s="250" t="s">
        <v>3</v>
      </c>
      <c r="B299" s="155">
        <v>0.375</v>
      </c>
      <c r="C299" s="196">
        <v>-4409.784999999711</v>
      </c>
      <c r="D299" s="195">
        <v>99047.843</v>
      </c>
      <c r="E299" s="196">
        <v>-397622.25124705286</v>
      </c>
      <c r="F299" s="195">
        <v>47959.82568305284</v>
      </c>
      <c r="G299" s="196">
        <v>-244975.63200999674</v>
      </c>
      <c r="H299" s="196">
        <v>500000</v>
      </c>
      <c r="I299" s="156">
        <v>1.019</v>
      </c>
      <c r="K299" s="8"/>
      <c r="R299" s="191"/>
      <c r="S299" s="192"/>
      <c r="T299" s="8"/>
      <c r="U299" s="8"/>
      <c r="V299" s="8"/>
      <c r="W299" s="8"/>
      <c r="X299" s="8"/>
    </row>
    <row r="300" spans="1:24" ht="13.5">
      <c r="A300" s="250" t="s">
        <v>3</v>
      </c>
      <c r="B300" s="155">
        <v>0.4166666666666667</v>
      </c>
      <c r="C300" s="196">
        <v>-1645.846999999985</v>
      </c>
      <c r="D300" s="195">
        <v>108624.38400000043</v>
      </c>
      <c r="E300" s="196">
        <v>-472432.002179899</v>
      </c>
      <c r="F300" s="195">
        <v>84215.88783389998</v>
      </c>
      <c r="G300" s="196">
        <v>-218762.42311999918</v>
      </c>
      <c r="H300" s="196">
        <v>500000</v>
      </c>
      <c r="I300" s="156">
        <v>1.019</v>
      </c>
      <c r="K300" s="8"/>
      <c r="R300" s="191"/>
      <c r="S300" s="192"/>
      <c r="T300" s="8"/>
      <c r="U300" s="8"/>
      <c r="V300" s="8"/>
      <c r="W300" s="8"/>
      <c r="X300" s="8"/>
    </row>
    <row r="301" spans="1:24" ht="13.5">
      <c r="A301" s="250" t="s">
        <v>3</v>
      </c>
      <c r="B301" s="155">
        <v>0.4583333333333333</v>
      </c>
      <c r="C301" s="196">
        <v>-18663.32900000007</v>
      </c>
      <c r="D301" s="195">
        <v>99019.09699999995</v>
      </c>
      <c r="E301" s="196">
        <v>-250102.3336447374</v>
      </c>
      <c r="F301" s="195">
        <v>85417.98046873999</v>
      </c>
      <c r="G301" s="196">
        <v>-415671.41469999985</v>
      </c>
      <c r="H301" s="196">
        <v>500000</v>
      </c>
      <c r="I301" s="156">
        <v>1.019</v>
      </c>
      <c r="K301" s="8"/>
      <c r="R301" s="191"/>
      <c r="S301" s="192"/>
      <c r="T301" s="8"/>
      <c r="U301" s="8"/>
      <c r="V301" s="8"/>
      <c r="W301" s="8"/>
      <c r="X301" s="8"/>
    </row>
    <row r="302" spans="1:24" ht="13.5">
      <c r="A302" s="250" t="s">
        <v>3</v>
      </c>
      <c r="B302" s="155">
        <v>0.5</v>
      </c>
      <c r="C302" s="196">
        <v>-1761.7990000001744</v>
      </c>
      <c r="D302" s="195">
        <v>126681.1380000003</v>
      </c>
      <c r="E302" s="196">
        <v>-476546.665269971</v>
      </c>
      <c r="F302" s="195">
        <v>59759.44161597175</v>
      </c>
      <c r="G302" s="196">
        <v>-208132.11576999765</v>
      </c>
      <c r="H302" s="196">
        <v>500000</v>
      </c>
      <c r="I302" s="156">
        <v>1.019</v>
      </c>
      <c r="K302" s="8"/>
      <c r="R302" s="191"/>
      <c r="S302" s="192"/>
      <c r="T302" s="8"/>
      <c r="U302" s="8"/>
      <c r="V302" s="8"/>
      <c r="W302" s="8"/>
      <c r="X302" s="8"/>
    </row>
    <row r="303" spans="1:24" ht="13.5">
      <c r="A303" s="250" t="s">
        <v>3</v>
      </c>
      <c r="B303" s="155">
        <v>0.5416666666666666</v>
      </c>
      <c r="C303" s="196">
        <v>-5836.396999999792</v>
      </c>
      <c r="D303" s="195">
        <v>117883.22100000012</v>
      </c>
      <c r="E303" s="196">
        <v>-616635.595851926</v>
      </c>
      <c r="F303" s="195">
        <v>82883.2745119259</v>
      </c>
      <c r="G303" s="196">
        <v>-78294.50216999781</v>
      </c>
      <c r="H303" s="196">
        <v>500000</v>
      </c>
      <c r="I303" s="156">
        <v>1.019</v>
      </c>
      <c r="K303" s="8"/>
      <c r="R303" s="191"/>
      <c r="S303" s="192"/>
      <c r="T303" s="8"/>
      <c r="U303" s="8"/>
      <c r="V303" s="8"/>
      <c r="W303" s="8"/>
      <c r="X303" s="8"/>
    </row>
    <row r="304" spans="1:24" ht="13.5">
      <c r="A304" s="250" t="s">
        <v>3</v>
      </c>
      <c r="B304" s="155">
        <v>0.5833333333333334</v>
      </c>
      <c r="C304" s="196">
        <v>-2805.7629999999444</v>
      </c>
      <c r="D304" s="195">
        <v>103094.17500000019</v>
      </c>
      <c r="E304" s="196">
        <v>-791904.6846839967</v>
      </c>
      <c r="F304" s="195">
        <v>55766.09782999595</v>
      </c>
      <c r="G304" s="196">
        <v>135850.1749799994</v>
      </c>
      <c r="H304" s="196">
        <v>500000</v>
      </c>
      <c r="I304" s="156">
        <v>1.019</v>
      </c>
      <c r="K304" s="8"/>
      <c r="R304" s="191"/>
      <c r="S304" s="192"/>
      <c r="T304" s="8"/>
      <c r="U304" s="8"/>
      <c r="V304" s="8"/>
      <c r="W304" s="8"/>
      <c r="X304" s="8"/>
    </row>
    <row r="305" spans="1:24" ht="13.5">
      <c r="A305" s="250" t="s">
        <v>3</v>
      </c>
      <c r="B305" s="155">
        <v>0.625</v>
      </c>
      <c r="C305" s="196">
        <v>-9764.80699999964</v>
      </c>
      <c r="D305" s="195">
        <v>109995.12399999997</v>
      </c>
      <c r="E305" s="196">
        <v>-1000229.7297696045</v>
      </c>
      <c r="F305" s="195">
        <v>64859.77641760098</v>
      </c>
      <c r="G305" s="196">
        <v>335139.6364099997</v>
      </c>
      <c r="H305" s="196">
        <v>500000</v>
      </c>
      <c r="I305" s="156">
        <v>1.019</v>
      </c>
      <c r="K305" s="8"/>
      <c r="R305" s="191"/>
      <c r="S305" s="192"/>
      <c r="T305" s="8"/>
      <c r="U305" s="8"/>
      <c r="V305" s="8"/>
      <c r="W305" s="8"/>
      <c r="X305" s="8"/>
    </row>
    <row r="306" spans="1:24" ht="13.5">
      <c r="A306" s="250" t="s">
        <v>3</v>
      </c>
      <c r="B306" s="155">
        <v>0.6666666666666666</v>
      </c>
      <c r="C306" s="196">
        <v>-33299.870999999825</v>
      </c>
      <c r="D306" s="195">
        <v>99620.12100000033</v>
      </c>
      <c r="E306" s="196">
        <v>-994425.3666091699</v>
      </c>
      <c r="F306" s="195">
        <v>44821.002295170896</v>
      </c>
      <c r="G306" s="196">
        <v>383284.114430001</v>
      </c>
      <c r="H306" s="196">
        <v>500000</v>
      </c>
      <c r="I306" s="156">
        <v>1.019</v>
      </c>
      <c r="K306" s="8"/>
      <c r="R306" s="191"/>
      <c r="S306" s="192"/>
      <c r="T306" s="8"/>
      <c r="U306" s="8"/>
      <c r="V306" s="8"/>
      <c r="W306" s="8"/>
      <c r="X306" s="8"/>
    </row>
    <row r="307" spans="1:24" ht="13.5">
      <c r="A307" s="250" t="s">
        <v>3</v>
      </c>
      <c r="B307" s="155">
        <v>0.7083333333333334</v>
      </c>
      <c r="C307" s="196">
        <v>-16042.558999999983</v>
      </c>
      <c r="D307" s="195">
        <v>100758.48400000017</v>
      </c>
      <c r="E307" s="196">
        <v>-595992.8478319446</v>
      </c>
      <c r="F307" s="195">
        <v>72180.82660394203</v>
      </c>
      <c r="G307" s="196">
        <v>-60903.90337999853</v>
      </c>
      <c r="H307" s="196">
        <v>500000</v>
      </c>
      <c r="I307" s="156">
        <v>1.019</v>
      </c>
      <c r="K307" s="8"/>
      <c r="R307" s="191"/>
      <c r="S307" s="192"/>
      <c r="T307" s="8"/>
      <c r="U307" s="8"/>
      <c r="V307" s="8"/>
      <c r="W307" s="8"/>
      <c r="X307" s="8"/>
    </row>
    <row r="308" spans="1:24" ht="13.5">
      <c r="A308" s="250" t="s">
        <v>3</v>
      </c>
      <c r="B308" s="155">
        <v>0.75</v>
      </c>
      <c r="C308" s="196">
        <v>-4961.396999999958</v>
      </c>
      <c r="D308" s="195">
        <v>107153.38500000047</v>
      </c>
      <c r="E308" s="196">
        <v>-307998.3111799632</v>
      </c>
      <c r="F308" s="195">
        <v>92151.91363996288</v>
      </c>
      <c r="G308" s="196">
        <v>-386345.59046000155</v>
      </c>
      <c r="H308" s="196">
        <v>500000</v>
      </c>
      <c r="I308" s="156">
        <v>1.019</v>
      </c>
      <c r="K308" s="8"/>
      <c r="R308" s="191"/>
      <c r="S308" s="192"/>
      <c r="T308" s="8"/>
      <c r="U308" s="8"/>
      <c r="V308" s="8"/>
      <c r="W308" s="8"/>
      <c r="X308" s="8"/>
    </row>
    <row r="309" spans="1:24" ht="13.5">
      <c r="A309" s="250" t="s">
        <v>3</v>
      </c>
      <c r="B309" s="155">
        <v>0.7916666666666666</v>
      </c>
      <c r="C309" s="196">
        <v>-7547.175000000008</v>
      </c>
      <c r="D309" s="195">
        <v>107205.3430000003</v>
      </c>
      <c r="E309" s="196">
        <v>-206183.60122295938</v>
      </c>
      <c r="F309" s="195">
        <v>86851.612342959</v>
      </c>
      <c r="G309" s="196">
        <v>-480326.17939999764</v>
      </c>
      <c r="H309" s="196">
        <v>500000</v>
      </c>
      <c r="I309" s="156">
        <v>1.019</v>
      </c>
      <c r="K309" s="8"/>
      <c r="R309" s="191"/>
      <c r="S309" s="192"/>
      <c r="T309" s="8"/>
      <c r="U309" s="8"/>
      <c r="V309" s="8"/>
      <c r="W309" s="8"/>
      <c r="X309" s="8"/>
    </row>
    <row r="310" spans="1:24" ht="13.5">
      <c r="A310" s="250" t="s">
        <v>3</v>
      </c>
      <c r="B310" s="155">
        <v>0.8333333333333334</v>
      </c>
      <c r="C310" s="196">
        <v>-12569.34999999993</v>
      </c>
      <c r="D310" s="195">
        <v>99333.65499999975</v>
      </c>
      <c r="E310" s="196">
        <v>-78076.74484701529</v>
      </c>
      <c r="F310" s="195">
        <v>135929.89749301533</v>
      </c>
      <c r="G310" s="196">
        <v>-644617.4573299998</v>
      </c>
      <c r="H310" s="196">
        <v>500000</v>
      </c>
      <c r="I310" s="156">
        <v>1.019</v>
      </c>
      <c r="K310" s="8"/>
      <c r="R310" s="191"/>
      <c r="S310" s="192"/>
      <c r="T310" s="8"/>
      <c r="U310" s="8"/>
      <c r="V310" s="8"/>
      <c r="W310" s="8"/>
      <c r="X310" s="8"/>
    </row>
    <row r="311" spans="1:24" ht="13.5">
      <c r="A311" s="250" t="s">
        <v>3</v>
      </c>
      <c r="B311" s="155">
        <v>0.875</v>
      </c>
      <c r="C311" s="196">
        <v>-4058.182999999998</v>
      </c>
      <c r="D311" s="195">
        <v>109185.47</v>
      </c>
      <c r="E311" s="196">
        <v>-86400.36269737282</v>
      </c>
      <c r="F311" s="195">
        <v>334122.598881371</v>
      </c>
      <c r="G311" s="196">
        <v>-852849.5235899978</v>
      </c>
      <c r="H311" s="196">
        <v>500000</v>
      </c>
      <c r="I311" s="156">
        <v>1.0174</v>
      </c>
      <c r="K311" s="8"/>
      <c r="R311" s="191"/>
      <c r="S311" s="192"/>
      <c r="T311" s="8"/>
      <c r="U311" s="8"/>
      <c r="V311" s="8"/>
      <c r="W311" s="8"/>
      <c r="X311" s="8"/>
    </row>
    <row r="312" spans="1:24" ht="13.5">
      <c r="A312" s="250" t="s">
        <v>3</v>
      </c>
      <c r="B312" s="155">
        <v>0.9166666666666666</v>
      </c>
      <c r="C312" s="196">
        <v>-20075.34099999999</v>
      </c>
      <c r="D312" s="195">
        <v>100990.28599999996</v>
      </c>
      <c r="E312" s="196">
        <v>-309704.484166172</v>
      </c>
      <c r="F312" s="195">
        <v>142927.43418617194</v>
      </c>
      <c r="G312" s="196">
        <v>-414137.8948699987</v>
      </c>
      <c r="H312" s="196">
        <v>500000</v>
      </c>
      <c r="I312" s="156">
        <v>1.0174</v>
      </c>
      <c r="K312" s="8"/>
      <c r="R312" s="191"/>
      <c r="S312" s="192"/>
      <c r="T312" s="8"/>
      <c r="U312" s="8"/>
      <c r="V312" s="8"/>
      <c r="W312" s="8"/>
      <c r="X312" s="8"/>
    </row>
    <row r="313" spans="1:24" ht="13.5">
      <c r="A313" s="250" t="s">
        <v>3</v>
      </c>
      <c r="B313" s="155">
        <v>0.9583333333333334</v>
      </c>
      <c r="C313" s="196">
        <v>-1885.5140000000115</v>
      </c>
      <c r="D313" s="195">
        <v>118285.72900000022</v>
      </c>
      <c r="E313" s="196">
        <v>-120325.50570378812</v>
      </c>
      <c r="F313" s="195">
        <v>160602.1986877877</v>
      </c>
      <c r="G313" s="196">
        <v>-406676.90826000116</v>
      </c>
      <c r="H313" s="196">
        <v>250000</v>
      </c>
      <c r="I313" s="156">
        <v>1.03144</v>
      </c>
      <c r="K313" s="8"/>
      <c r="R313" s="191"/>
      <c r="S313" s="192"/>
      <c r="T313" s="8"/>
      <c r="U313" s="8"/>
      <c r="V313" s="8"/>
      <c r="W313" s="8"/>
      <c r="X313" s="8"/>
    </row>
    <row r="314" spans="1:24" ht="13.5">
      <c r="A314" s="250" t="s">
        <v>3</v>
      </c>
      <c r="B314" s="155">
        <v>1</v>
      </c>
      <c r="C314" s="196">
        <v>-48007.16400000005</v>
      </c>
      <c r="D314" s="195">
        <v>99287.83899999928</v>
      </c>
      <c r="E314" s="196">
        <v>-632196.3918715977</v>
      </c>
      <c r="F314" s="195">
        <v>36827.51264159897</v>
      </c>
      <c r="G314" s="196">
        <v>544088.2043199996</v>
      </c>
      <c r="H314" s="196">
        <v>0</v>
      </c>
      <c r="I314" s="156">
        <v>1.0203200000000001</v>
      </c>
      <c r="K314" s="8"/>
      <c r="R314" s="191"/>
      <c r="S314" s="192"/>
      <c r="T314" s="8"/>
      <c r="U314" s="8"/>
      <c r="V314" s="8"/>
      <c r="W314" s="8"/>
      <c r="X314" s="8"/>
    </row>
    <row r="315" spans="1:24" ht="13.5">
      <c r="A315" s="250">
        <v>40131</v>
      </c>
      <c r="B315" s="155">
        <v>0.041666666666666664</v>
      </c>
      <c r="C315" s="196">
        <v>-8394.83999999995</v>
      </c>
      <c r="D315" s="195">
        <v>106886.72199999946</v>
      </c>
      <c r="E315" s="196">
        <v>-621567.809363131</v>
      </c>
      <c r="F315" s="195">
        <v>58678.1675371311</v>
      </c>
      <c r="G315" s="196">
        <v>464397.7596200007</v>
      </c>
      <c r="H315" s="196">
        <v>0</v>
      </c>
      <c r="I315" s="156">
        <v>1.0203200000000001</v>
      </c>
      <c r="K315" s="8"/>
      <c r="R315" s="191"/>
      <c r="S315" s="192"/>
      <c r="T315" s="8"/>
      <c r="U315" s="8"/>
      <c r="V315" s="8"/>
      <c r="W315" s="8"/>
      <c r="X315" s="8"/>
    </row>
    <row r="316" spans="1:24" ht="13.5">
      <c r="A316" s="250" t="s">
        <v>3</v>
      </c>
      <c r="B316" s="155">
        <v>0.08333333333333333</v>
      </c>
      <c r="C316" s="196">
        <v>-4520.666000000023</v>
      </c>
      <c r="D316" s="195">
        <v>101002.18599999984</v>
      </c>
      <c r="E316" s="196">
        <v>-266341.97535976645</v>
      </c>
      <c r="F316" s="195">
        <v>59348.82197176691</v>
      </c>
      <c r="G316" s="196">
        <v>110511.63325000065</v>
      </c>
      <c r="H316" s="196">
        <v>0</v>
      </c>
      <c r="I316" s="156">
        <v>1.0203200000000001</v>
      </c>
      <c r="K316" s="8"/>
      <c r="R316" s="191"/>
      <c r="S316" s="192"/>
      <c r="T316" s="8"/>
      <c r="U316" s="8"/>
      <c r="V316" s="8"/>
      <c r="W316" s="8"/>
      <c r="X316" s="8"/>
    </row>
    <row r="317" spans="1:24" ht="13.5">
      <c r="A317" s="250" t="s">
        <v>3</v>
      </c>
      <c r="B317" s="155">
        <v>0.125</v>
      </c>
      <c r="C317" s="196">
        <v>-10855.812000000167</v>
      </c>
      <c r="D317" s="195">
        <v>98960.68000000039</v>
      </c>
      <c r="E317" s="196">
        <v>-145485.718854492</v>
      </c>
      <c r="F317" s="195">
        <v>197338.658264491</v>
      </c>
      <c r="G317" s="196">
        <v>-139957.80728000018</v>
      </c>
      <c r="H317" s="196">
        <v>0</v>
      </c>
      <c r="I317" s="156">
        <v>1.8759619</v>
      </c>
      <c r="K317" s="8"/>
      <c r="R317" s="191"/>
      <c r="S317" s="192"/>
      <c r="T317" s="8"/>
      <c r="U317" s="8"/>
      <c r="V317" s="8"/>
      <c r="W317" s="8"/>
      <c r="X317" s="8"/>
    </row>
    <row r="318" spans="1:24" ht="13.5">
      <c r="A318" s="250" t="s">
        <v>3</v>
      </c>
      <c r="B318" s="155">
        <v>0.16666666666666666</v>
      </c>
      <c r="C318" s="196">
        <v>-2063.790999999941</v>
      </c>
      <c r="D318" s="195">
        <v>110714.79700000038</v>
      </c>
      <c r="E318" s="196">
        <v>-185554.82354703196</v>
      </c>
      <c r="F318" s="195">
        <v>231126.13778503102</v>
      </c>
      <c r="G318" s="196">
        <v>-154222.32061000145</v>
      </c>
      <c r="H318" s="196">
        <v>0</v>
      </c>
      <c r="I318" s="156">
        <v>1.8759619</v>
      </c>
      <c r="K318" s="8"/>
      <c r="R318" s="191"/>
      <c r="S318" s="192"/>
      <c r="T318" s="8"/>
      <c r="U318" s="8"/>
      <c r="V318" s="8"/>
      <c r="W318" s="8"/>
      <c r="X318" s="8"/>
    </row>
    <row r="319" spans="1:24" ht="13.5">
      <c r="A319" s="250" t="s">
        <v>3</v>
      </c>
      <c r="B319" s="155">
        <v>0.20833333333333334</v>
      </c>
      <c r="C319" s="196">
        <v>-16448.628999999975</v>
      </c>
      <c r="D319" s="195">
        <v>108205.68300000025</v>
      </c>
      <c r="E319" s="196">
        <v>-119901.26205318117</v>
      </c>
      <c r="F319" s="195">
        <v>427560.42935918015</v>
      </c>
      <c r="G319" s="196">
        <v>-399416.22092000156</v>
      </c>
      <c r="H319" s="196">
        <v>0</v>
      </c>
      <c r="I319" s="156">
        <v>1.8759619</v>
      </c>
      <c r="K319" s="8"/>
      <c r="R319" s="191"/>
      <c r="S319" s="192"/>
      <c r="T319" s="8"/>
      <c r="U319" s="8"/>
      <c r="V319" s="8"/>
      <c r="W319" s="8"/>
      <c r="X319" s="8"/>
    </row>
    <row r="320" spans="1:24" ht="13.5">
      <c r="A320" s="250" t="s">
        <v>3</v>
      </c>
      <c r="B320" s="155">
        <v>0.25</v>
      </c>
      <c r="C320" s="196">
        <v>-4630.9710000002615</v>
      </c>
      <c r="D320" s="195">
        <v>108087.4159999998</v>
      </c>
      <c r="E320" s="196">
        <v>-60243.18679942321</v>
      </c>
      <c r="F320" s="195">
        <v>394235.3376494222</v>
      </c>
      <c r="G320" s="196">
        <v>-437448.59585999907</v>
      </c>
      <c r="H320" s="196">
        <v>0</v>
      </c>
      <c r="I320" s="156">
        <v>1.8759619</v>
      </c>
      <c r="K320" s="8"/>
      <c r="R320" s="191"/>
      <c r="S320" s="192"/>
      <c r="T320" s="8"/>
      <c r="U320" s="8"/>
      <c r="V320" s="8"/>
      <c r="W320" s="8"/>
      <c r="X320" s="8"/>
    </row>
    <row r="321" spans="1:24" ht="13.5">
      <c r="A321" s="250" t="s">
        <v>3</v>
      </c>
      <c r="B321" s="155">
        <v>0.2916666666666667</v>
      </c>
      <c r="C321" s="196">
        <v>-23707.773000000034</v>
      </c>
      <c r="D321" s="195">
        <v>72109.80999999947</v>
      </c>
      <c r="E321" s="196">
        <v>-21184.29009999989</v>
      </c>
      <c r="F321" s="195">
        <v>363157.9786159981</v>
      </c>
      <c r="G321" s="196">
        <v>-390375.7253000028</v>
      </c>
      <c r="H321" s="196">
        <v>0</v>
      </c>
      <c r="I321" s="156">
        <v>1.8759619</v>
      </c>
      <c r="K321" s="8"/>
      <c r="R321" s="191"/>
      <c r="S321" s="192"/>
      <c r="T321" s="8"/>
      <c r="U321" s="8"/>
      <c r="V321" s="8"/>
      <c r="W321" s="8"/>
      <c r="X321" s="8"/>
    </row>
    <row r="322" spans="1:24" ht="13.5">
      <c r="A322" s="250" t="s">
        <v>3</v>
      </c>
      <c r="B322" s="155">
        <v>0.3333333333333333</v>
      </c>
      <c r="C322" s="196">
        <v>-45796.23700000014</v>
      </c>
      <c r="D322" s="195">
        <v>6671.307999999819</v>
      </c>
      <c r="E322" s="196">
        <v>-9083.642780000031</v>
      </c>
      <c r="F322" s="195">
        <v>433592.3939200004</v>
      </c>
      <c r="G322" s="196">
        <v>-385383.8217499984</v>
      </c>
      <c r="H322" s="196">
        <v>0</v>
      </c>
      <c r="I322" s="156">
        <v>1.8759619</v>
      </c>
      <c r="K322" s="8"/>
      <c r="R322" s="191"/>
      <c r="S322" s="192"/>
      <c r="T322" s="8"/>
      <c r="U322" s="8"/>
      <c r="V322" s="8"/>
      <c r="W322" s="8"/>
      <c r="X322" s="8"/>
    </row>
    <row r="323" spans="1:24" ht="13.5">
      <c r="A323" s="250" t="s">
        <v>3</v>
      </c>
      <c r="B323" s="155">
        <v>0.375</v>
      </c>
      <c r="C323" s="196">
        <v>-23687.805000000026</v>
      </c>
      <c r="D323" s="195">
        <v>150270.50400000016</v>
      </c>
      <c r="E323" s="196">
        <v>-83865.9836708799</v>
      </c>
      <c r="F323" s="195">
        <v>415520.5165148802</v>
      </c>
      <c r="G323" s="196">
        <v>-458237.23203000316</v>
      </c>
      <c r="H323" s="196">
        <v>0</v>
      </c>
      <c r="I323" s="156">
        <v>1.8759619</v>
      </c>
      <c r="K323" s="8"/>
      <c r="R323" s="191"/>
      <c r="S323" s="192"/>
      <c r="T323" s="8"/>
      <c r="U323" s="8"/>
      <c r="V323" s="8"/>
      <c r="W323" s="8"/>
      <c r="X323" s="8"/>
    </row>
    <row r="324" spans="1:24" ht="13.5">
      <c r="A324" s="250" t="s">
        <v>3</v>
      </c>
      <c r="B324" s="155">
        <v>0.4166666666666667</v>
      </c>
      <c r="C324" s="196">
        <v>-23771.831999999984</v>
      </c>
      <c r="D324" s="195">
        <v>85888.26299999951</v>
      </c>
      <c r="E324" s="196">
        <v>-118920.53995189686</v>
      </c>
      <c r="F324" s="195">
        <v>589710.933821897</v>
      </c>
      <c r="G324" s="196">
        <v>-532906.8252699998</v>
      </c>
      <c r="H324" s="196">
        <v>0</v>
      </c>
      <c r="I324" s="156">
        <v>1.8759619</v>
      </c>
      <c r="K324" s="8"/>
      <c r="R324" s="191"/>
      <c r="S324" s="192"/>
      <c r="T324" s="8"/>
      <c r="U324" s="8"/>
      <c r="V324" s="8"/>
      <c r="W324" s="8"/>
      <c r="X324" s="8"/>
    </row>
    <row r="325" spans="1:24" ht="13.5">
      <c r="A325" s="250" t="s">
        <v>3</v>
      </c>
      <c r="B325" s="155">
        <v>0.4583333333333333</v>
      </c>
      <c r="C325" s="196">
        <v>-23876.229000000123</v>
      </c>
      <c r="D325" s="195">
        <v>943096.9669999992</v>
      </c>
      <c r="E325" s="196">
        <v>-67000.51771946596</v>
      </c>
      <c r="F325" s="195">
        <v>263889.4795394659</v>
      </c>
      <c r="G325" s="196">
        <v>-716109.7001999981</v>
      </c>
      <c r="H325" s="196">
        <v>-400000</v>
      </c>
      <c r="I325" s="156">
        <v>1.865275</v>
      </c>
      <c r="K325" s="8"/>
      <c r="R325" s="191"/>
      <c r="S325" s="192"/>
      <c r="T325" s="8"/>
      <c r="U325" s="8"/>
      <c r="V325" s="8"/>
      <c r="W325" s="8"/>
      <c r="X325" s="8"/>
    </row>
    <row r="326" spans="1:24" ht="13.5">
      <c r="A326" s="250" t="s">
        <v>3</v>
      </c>
      <c r="B326" s="155">
        <v>0.5</v>
      </c>
      <c r="C326" s="196">
        <v>-39932.46600000017</v>
      </c>
      <c r="D326" s="195">
        <v>7409.921999999721</v>
      </c>
      <c r="E326" s="196">
        <v>-69681.99443318971</v>
      </c>
      <c r="F326" s="195">
        <v>330647.4081251902</v>
      </c>
      <c r="G326" s="196">
        <v>171557.12996000063</v>
      </c>
      <c r="H326" s="196">
        <v>-400000</v>
      </c>
      <c r="I326" s="156">
        <v>1.8648749999999998</v>
      </c>
      <c r="K326" s="8"/>
      <c r="R326" s="191"/>
      <c r="S326" s="192"/>
      <c r="T326" s="8"/>
      <c r="U326" s="8"/>
      <c r="V326" s="8"/>
      <c r="W326" s="8"/>
      <c r="X326" s="8"/>
    </row>
    <row r="327" spans="1:24" ht="13.5">
      <c r="A327" s="250" t="s">
        <v>3</v>
      </c>
      <c r="B327" s="155">
        <v>0.5416666666666666</v>
      </c>
      <c r="C327" s="196">
        <v>-108590.79099999997</v>
      </c>
      <c r="D327" s="195">
        <v>1927.3920000004093</v>
      </c>
      <c r="E327" s="196">
        <v>-103402.8396017839</v>
      </c>
      <c r="F327" s="195">
        <v>431803.6361917864</v>
      </c>
      <c r="G327" s="196">
        <v>178262.60257999983</v>
      </c>
      <c r="H327" s="196">
        <v>-400000</v>
      </c>
      <c r="I327" s="156">
        <v>1.8644</v>
      </c>
      <c r="K327" s="8"/>
      <c r="R327" s="191"/>
      <c r="S327" s="192"/>
      <c r="T327" s="8"/>
      <c r="U327" s="8"/>
      <c r="V327" s="8"/>
      <c r="W327" s="8"/>
      <c r="X327" s="8"/>
    </row>
    <row r="328" spans="1:24" ht="13.5">
      <c r="A328" s="250" t="s">
        <v>3</v>
      </c>
      <c r="B328" s="155">
        <v>0.5833333333333334</v>
      </c>
      <c r="C328" s="196">
        <v>-195241.9579999998</v>
      </c>
      <c r="D328" s="195">
        <v>451.97200000007297</v>
      </c>
      <c r="E328" s="196">
        <v>-188682.5199686642</v>
      </c>
      <c r="F328" s="195">
        <v>435801.637098664</v>
      </c>
      <c r="G328" s="196">
        <v>347670.86909999937</v>
      </c>
      <c r="H328" s="196">
        <v>-400000</v>
      </c>
      <c r="I328" s="156">
        <v>1.8644</v>
      </c>
      <c r="K328" s="8"/>
      <c r="R328" s="191"/>
      <c r="S328" s="192"/>
      <c r="T328" s="8"/>
      <c r="U328" s="8"/>
      <c r="V328" s="8"/>
      <c r="W328" s="8"/>
      <c r="X328" s="8"/>
    </row>
    <row r="329" spans="1:24" ht="13.5">
      <c r="A329" s="250" t="s">
        <v>3</v>
      </c>
      <c r="B329" s="155">
        <v>0.625</v>
      </c>
      <c r="C329" s="196">
        <v>-279914.56</v>
      </c>
      <c r="D329" s="195">
        <v>256.02599999999984</v>
      </c>
      <c r="E329" s="196">
        <v>-144860.90528018097</v>
      </c>
      <c r="F329" s="195">
        <v>424341.32536417985</v>
      </c>
      <c r="G329" s="196">
        <v>178.11408000130905</v>
      </c>
      <c r="H329" s="196">
        <v>0</v>
      </c>
      <c r="I329" s="156">
        <v>1.0203200000000001</v>
      </c>
      <c r="K329" s="8"/>
      <c r="R329" s="191"/>
      <c r="S329" s="192"/>
      <c r="T329" s="8"/>
      <c r="U329" s="8"/>
      <c r="V329" s="8"/>
      <c r="W329" s="8"/>
      <c r="X329" s="8"/>
    </row>
    <row r="330" spans="1:24" ht="13.5">
      <c r="A330" s="250" t="s">
        <v>3</v>
      </c>
      <c r="B330" s="155">
        <v>0.6666666666666666</v>
      </c>
      <c r="C330" s="196">
        <v>-160049.83799999976</v>
      </c>
      <c r="D330" s="195">
        <v>298.66300000000047</v>
      </c>
      <c r="E330" s="196">
        <v>-145682.31127299188</v>
      </c>
      <c r="F330" s="195">
        <v>346093.6143129913</v>
      </c>
      <c r="G330" s="196">
        <v>-40660.127649998176</v>
      </c>
      <c r="H330" s="196">
        <v>0</v>
      </c>
      <c r="I330" s="156">
        <v>1.8683690499999999</v>
      </c>
      <c r="K330" s="8"/>
      <c r="R330" s="191"/>
      <c r="S330" s="192"/>
      <c r="T330" s="8"/>
      <c r="U330" s="8"/>
      <c r="V330" s="8"/>
      <c r="W330" s="8"/>
      <c r="X330" s="8"/>
    </row>
    <row r="331" spans="1:24" ht="13.5">
      <c r="A331" s="250" t="s">
        <v>3</v>
      </c>
      <c r="B331" s="155">
        <v>0.7083333333333334</v>
      </c>
      <c r="C331" s="196">
        <v>-136421.2269999997</v>
      </c>
      <c r="D331" s="195">
        <v>245.73300000001473</v>
      </c>
      <c r="E331" s="196">
        <v>-96832.75171229083</v>
      </c>
      <c r="F331" s="195">
        <v>342959.99229028897</v>
      </c>
      <c r="G331" s="196">
        <v>-109951.74700000376</v>
      </c>
      <c r="H331" s="196">
        <v>0</v>
      </c>
      <c r="I331" s="156">
        <v>1.8683690499999999</v>
      </c>
      <c r="K331" s="8"/>
      <c r="R331" s="191"/>
      <c r="S331" s="192"/>
      <c r="T331" s="8"/>
      <c r="U331" s="8"/>
      <c r="V331" s="8"/>
      <c r="W331" s="8"/>
      <c r="X331" s="8"/>
    </row>
    <row r="332" spans="1:24" ht="13.5">
      <c r="A332" s="250" t="s">
        <v>3</v>
      </c>
      <c r="B332" s="155">
        <v>0.75</v>
      </c>
      <c r="C332" s="196">
        <v>-154825.1430000002</v>
      </c>
      <c r="D332" s="195">
        <v>386.6470000001428</v>
      </c>
      <c r="E332" s="196">
        <v>-47939.215066398116</v>
      </c>
      <c r="F332" s="195">
        <v>311965.01639039797</v>
      </c>
      <c r="G332" s="196">
        <v>-109587.30528999839</v>
      </c>
      <c r="H332" s="196">
        <v>0</v>
      </c>
      <c r="I332" s="156">
        <v>1.8683690499999999</v>
      </c>
      <c r="K332" s="8"/>
      <c r="R332" s="191"/>
      <c r="S332" s="192"/>
      <c r="T332" s="8"/>
      <c r="U332" s="8"/>
      <c r="V332" s="8"/>
      <c r="W332" s="8"/>
      <c r="X332" s="8"/>
    </row>
    <row r="333" spans="1:24" ht="13.5">
      <c r="A333" s="250" t="s">
        <v>3</v>
      </c>
      <c r="B333" s="155">
        <v>0.7916666666666666</v>
      </c>
      <c r="C333" s="196">
        <v>-75744.95300000033</v>
      </c>
      <c r="D333" s="195">
        <v>276.28600000000006</v>
      </c>
      <c r="E333" s="196">
        <v>-224143.66326398158</v>
      </c>
      <c r="F333" s="195">
        <v>128110.95189598079</v>
      </c>
      <c r="G333" s="196">
        <v>171501.37800999984</v>
      </c>
      <c r="H333" s="196">
        <v>0</v>
      </c>
      <c r="I333" s="156">
        <v>1.0203200000000001</v>
      </c>
      <c r="K333" s="8"/>
      <c r="R333" s="191"/>
      <c r="S333" s="192"/>
      <c r="T333" s="8"/>
      <c r="U333" s="8"/>
      <c r="V333" s="8"/>
      <c r="W333" s="8"/>
      <c r="X333" s="8"/>
    </row>
    <row r="334" spans="1:24" ht="13.5">
      <c r="A334" s="250" t="s">
        <v>3</v>
      </c>
      <c r="B334" s="155">
        <v>0.8333333333333334</v>
      </c>
      <c r="C334" s="196">
        <v>-38244.12500000071</v>
      </c>
      <c r="D334" s="195">
        <v>396.16200000000026</v>
      </c>
      <c r="E334" s="196">
        <v>-275895.2475065954</v>
      </c>
      <c r="F334" s="195">
        <v>55565.235656593904</v>
      </c>
      <c r="G334" s="196">
        <v>258177.97483000075</v>
      </c>
      <c r="H334" s="196">
        <v>0</v>
      </c>
      <c r="I334" s="156">
        <v>1.0203200000000001</v>
      </c>
      <c r="K334" s="8"/>
      <c r="R334" s="191"/>
      <c r="S334" s="192"/>
      <c r="T334" s="8"/>
      <c r="U334" s="8"/>
      <c r="V334" s="8"/>
      <c r="W334" s="8"/>
      <c r="X334" s="8"/>
    </row>
    <row r="335" spans="1:24" ht="13.5">
      <c r="A335" s="250" t="s">
        <v>3</v>
      </c>
      <c r="B335" s="155">
        <v>0.875</v>
      </c>
      <c r="C335" s="196">
        <v>-43953.793000000864</v>
      </c>
      <c r="D335" s="195">
        <v>418.34299999970244</v>
      </c>
      <c r="E335" s="196">
        <v>-278476.42093810334</v>
      </c>
      <c r="F335" s="195">
        <v>38005.7073281029</v>
      </c>
      <c r="G335" s="196">
        <v>284006.16330999765</v>
      </c>
      <c r="H335" s="196">
        <v>0</v>
      </c>
      <c r="I335" s="156">
        <v>1.0203200000000001</v>
      </c>
      <c r="K335" s="8"/>
      <c r="R335" s="191"/>
      <c r="S335" s="192"/>
      <c r="T335" s="8"/>
      <c r="U335" s="8"/>
      <c r="V335" s="8"/>
      <c r="W335" s="8"/>
      <c r="X335" s="8"/>
    </row>
    <row r="336" spans="1:24" ht="13.5">
      <c r="A336" s="250" t="s">
        <v>3</v>
      </c>
      <c r="B336" s="155">
        <v>0.9166666666666666</v>
      </c>
      <c r="C336" s="196">
        <v>-47429.390999999414</v>
      </c>
      <c r="D336" s="195">
        <v>396.7290000001812</v>
      </c>
      <c r="E336" s="196">
        <v>-248324.06390076817</v>
      </c>
      <c r="F336" s="195">
        <v>39690.334832769004</v>
      </c>
      <c r="G336" s="196">
        <v>255666.39105999956</v>
      </c>
      <c r="H336" s="196">
        <v>0</v>
      </c>
      <c r="I336" s="156">
        <v>1.0203200000000001</v>
      </c>
      <c r="K336" s="8"/>
      <c r="R336" s="191"/>
      <c r="S336" s="192"/>
      <c r="T336" s="8"/>
      <c r="U336" s="8"/>
      <c r="V336" s="8"/>
      <c r="W336" s="8"/>
      <c r="X336" s="8"/>
    </row>
    <row r="337" spans="1:24" ht="13.5">
      <c r="A337" s="250" t="s">
        <v>3</v>
      </c>
      <c r="B337" s="155">
        <v>0.9583333333333334</v>
      </c>
      <c r="C337" s="196">
        <v>-30497.74700000007</v>
      </c>
      <c r="D337" s="195">
        <v>376.9030000000148</v>
      </c>
      <c r="E337" s="196">
        <v>-199475.8422439249</v>
      </c>
      <c r="F337" s="195">
        <v>139079.2752339229</v>
      </c>
      <c r="G337" s="196">
        <v>90517.41121000182</v>
      </c>
      <c r="H337" s="196">
        <v>0</v>
      </c>
      <c r="I337" s="156">
        <v>1.0203200000000001</v>
      </c>
      <c r="K337" s="8"/>
      <c r="R337" s="191"/>
      <c r="S337" s="192"/>
      <c r="T337" s="8"/>
      <c r="U337" s="8"/>
      <c r="V337" s="8"/>
      <c r="W337" s="8"/>
      <c r="X337" s="8"/>
    </row>
    <row r="338" spans="1:24" ht="13.5">
      <c r="A338" s="250" t="s">
        <v>3</v>
      </c>
      <c r="B338" s="155">
        <v>1</v>
      </c>
      <c r="C338" s="196">
        <v>-23786.429999999884</v>
      </c>
      <c r="D338" s="195">
        <v>11710.586999999949</v>
      </c>
      <c r="E338" s="196">
        <v>-229154.05164013512</v>
      </c>
      <c r="F338" s="195">
        <v>145914.91647013492</v>
      </c>
      <c r="G338" s="196">
        <v>95314.97788999925</v>
      </c>
      <c r="H338" s="196">
        <v>0</v>
      </c>
      <c r="I338" s="156">
        <v>1.0203200000000001</v>
      </c>
      <c r="K338" s="8"/>
      <c r="R338" s="191"/>
      <c r="S338" s="192"/>
      <c r="T338" s="8"/>
      <c r="U338" s="8"/>
      <c r="V338" s="8"/>
      <c r="W338" s="8"/>
      <c r="X338" s="8"/>
    </row>
    <row r="339" spans="1:24" ht="13.5">
      <c r="A339" s="250">
        <v>40132</v>
      </c>
      <c r="B339" s="155">
        <v>0.041666666666666664</v>
      </c>
      <c r="C339" s="196">
        <v>-27865.755000001052</v>
      </c>
      <c r="D339" s="195">
        <v>366.8660000000964</v>
      </c>
      <c r="E339" s="196">
        <v>-206763.57802179613</v>
      </c>
      <c r="F339" s="195">
        <v>114241.6350317964</v>
      </c>
      <c r="G339" s="196">
        <v>120020.83170000146</v>
      </c>
      <c r="H339" s="196">
        <v>0</v>
      </c>
      <c r="I339" s="156">
        <v>1.0203200000000001</v>
      </c>
      <c r="K339" s="8"/>
      <c r="R339" s="191"/>
      <c r="S339" s="192"/>
      <c r="T339" s="8"/>
      <c r="U339" s="8"/>
      <c r="V339" s="8"/>
      <c r="W339" s="8"/>
      <c r="X339" s="8"/>
    </row>
    <row r="340" spans="1:24" ht="13.5">
      <c r="A340" s="250" t="s">
        <v>3</v>
      </c>
      <c r="B340" s="155">
        <v>0.08333333333333333</v>
      </c>
      <c r="C340" s="196">
        <v>-31178.269999999568</v>
      </c>
      <c r="D340" s="195">
        <v>397.6950000003417</v>
      </c>
      <c r="E340" s="196">
        <v>-194477.15257807716</v>
      </c>
      <c r="F340" s="195">
        <v>79702.01998007928</v>
      </c>
      <c r="G340" s="196">
        <v>145555.70781999934</v>
      </c>
      <c r="H340" s="196">
        <v>0</v>
      </c>
      <c r="I340" s="156">
        <v>1.0203200000000001</v>
      </c>
      <c r="K340" s="8"/>
      <c r="R340" s="191"/>
      <c r="S340" s="192"/>
      <c r="T340" s="8"/>
      <c r="U340" s="8"/>
      <c r="V340" s="8"/>
      <c r="W340" s="8"/>
      <c r="X340" s="8"/>
    </row>
    <row r="341" spans="1:24" ht="13.5">
      <c r="A341" s="250" t="s">
        <v>3</v>
      </c>
      <c r="B341" s="155">
        <v>0.125</v>
      </c>
      <c r="C341" s="196">
        <v>-33233.75299999965</v>
      </c>
      <c r="D341" s="195">
        <v>386.2190000000792</v>
      </c>
      <c r="E341" s="196">
        <v>-243188.265096672</v>
      </c>
      <c r="F341" s="195">
        <v>96345.7656006706</v>
      </c>
      <c r="G341" s="196">
        <v>179690.03307999982</v>
      </c>
      <c r="H341" s="196">
        <v>0</v>
      </c>
      <c r="I341" s="156">
        <v>1.0203200000000001</v>
      </c>
      <c r="K341" s="8"/>
      <c r="R341" s="191"/>
      <c r="S341" s="192"/>
      <c r="T341" s="8"/>
      <c r="U341" s="8"/>
      <c r="V341" s="8"/>
      <c r="W341" s="8"/>
      <c r="X341" s="8"/>
    </row>
    <row r="342" spans="1:24" ht="13.5">
      <c r="A342" s="250" t="s">
        <v>3</v>
      </c>
      <c r="B342" s="155">
        <v>0.16666666666666666</v>
      </c>
      <c r="C342" s="196">
        <v>-40057.552000000345</v>
      </c>
      <c r="D342" s="195">
        <v>367.73000000017055</v>
      </c>
      <c r="E342" s="196">
        <v>-289569.7288355468</v>
      </c>
      <c r="F342" s="195">
        <v>30141.473239547042</v>
      </c>
      <c r="G342" s="196">
        <v>299118.0778899973</v>
      </c>
      <c r="H342" s="196">
        <v>0</v>
      </c>
      <c r="I342" s="156">
        <v>1.0203200000000001</v>
      </c>
      <c r="K342" s="8"/>
      <c r="R342" s="191"/>
      <c r="S342" s="192"/>
      <c r="T342" s="8"/>
      <c r="U342" s="8"/>
      <c r="V342" s="8"/>
      <c r="W342" s="8"/>
      <c r="X342" s="8"/>
    </row>
    <row r="343" spans="1:24" ht="13.5">
      <c r="A343" s="250" t="s">
        <v>3</v>
      </c>
      <c r="B343" s="155">
        <v>0.20833333333333334</v>
      </c>
      <c r="C343" s="196">
        <v>-34913.52700000022</v>
      </c>
      <c r="D343" s="195">
        <v>4810.268999999981</v>
      </c>
      <c r="E343" s="196">
        <v>-261265.38477782594</v>
      </c>
      <c r="F343" s="195">
        <v>40007.83356382498</v>
      </c>
      <c r="G343" s="196">
        <v>251360.80914999894</v>
      </c>
      <c r="H343" s="196">
        <v>0</v>
      </c>
      <c r="I343" s="156">
        <v>1.0203200000000001</v>
      </c>
      <c r="K343" s="8"/>
      <c r="R343" s="191"/>
      <c r="S343" s="192"/>
      <c r="T343" s="8"/>
      <c r="U343" s="8"/>
      <c r="V343" s="8"/>
      <c r="W343" s="8"/>
      <c r="X343" s="8"/>
    </row>
    <row r="344" spans="1:24" ht="13.5">
      <c r="A344" s="250" t="s">
        <v>3</v>
      </c>
      <c r="B344" s="155">
        <v>0.25</v>
      </c>
      <c r="C344" s="196">
        <v>-35331.419999999096</v>
      </c>
      <c r="D344" s="195">
        <v>6454.9090000004</v>
      </c>
      <c r="E344" s="196">
        <v>-365155.726444246</v>
      </c>
      <c r="F344" s="195">
        <v>69867.19971024599</v>
      </c>
      <c r="G344" s="196">
        <v>324165.0375600016</v>
      </c>
      <c r="H344" s="196">
        <v>0</v>
      </c>
      <c r="I344" s="156">
        <v>1.0203200000000001</v>
      </c>
      <c r="K344" s="8"/>
      <c r="R344" s="191"/>
      <c r="S344" s="192"/>
      <c r="T344" s="8"/>
      <c r="U344" s="8"/>
      <c r="V344" s="8"/>
      <c r="W344" s="8"/>
      <c r="X344" s="8"/>
    </row>
    <row r="345" spans="1:24" ht="13.5">
      <c r="A345" s="250" t="s">
        <v>3</v>
      </c>
      <c r="B345" s="155">
        <v>0.2916666666666667</v>
      </c>
      <c r="C345" s="196">
        <v>-36419.46000000044</v>
      </c>
      <c r="D345" s="195">
        <v>18024.945999999487</v>
      </c>
      <c r="E345" s="196">
        <v>-378233.18551721494</v>
      </c>
      <c r="F345" s="195">
        <v>89642.50026521408</v>
      </c>
      <c r="G345" s="196">
        <v>306985.1997200022</v>
      </c>
      <c r="H345" s="196">
        <v>0</v>
      </c>
      <c r="I345" s="156">
        <v>1.0203200000000001</v>
      </c>
      <c r="K345" s="8"/>
      <c r="R345" s="191"/>
      <c r="S345" s="192"/>
      <c r="T345" s="8"/>
      <c r="U345" s="8"/>
      <c r="V345" s="8"/>
      <c r="W345" s="8"/>
      <c r="X345" s="8"/>
    </row>
    <row r="346" spans="1:24" ht="13.5">
      <c r="A346" s="250" t="s">
        <v>3</v>
      </c>
      <c r="B346" s="155">
        <v>0.3333333333333333</v>
      </c>
      <c r="C346" s="196">
        <v>-31956.21599999933</v>
      </c>
      <c r="D346" s="195">
        <v>13410.501999999726</v>
      </c>
      <c r="E346" s="196">
        <v>-302022.3992966273</v>
      </c>
      <c r="F346" s="195">
        <v>117919.723296626</v>
      </c>
      <c r="G346" s="196">
        <v>202648.39018999995</v>
      </c>
      <c r="H346" s="196">
        <v>0</v>
      </c>
      <c r="I346" s="156">
        <v>1.0203200000000001</v>
      </c>
      <c r="K346" s="8"/>
      <c r="R346" s="191"/>
      <c r="S346" s="192"/>
      <c r="T346" s="8"/>
      <c r="U346" s="8"/>
      <c r="V346" s="8"/>
      <c r="W346" s="8"/>
      <c r="X346" s="8"/>
    </row>
    <row r="347" spans="1:24" ht="13.5">
      <c r="A347" s="250" t="s">
        <v>3</v>
      </c>
      <c r="B347" s="155">
        <v>0.375</v>
      </c>
      <c r="C347" s="196">
        <v>-24647.431000000142</v>
      </c>
      <c r="D347" s="195">
        <v>17311.27</v>
      </c>
      <c r="E347" s="196">
        <v>-224524.71045631092</v>
      </c>
      <c r="F347" s="195">
        <v>73416.48616231028</v>
      </c>
      <c r="G347" s="196">
        <v>158444.38502000086</v>
      </c>
      <c r="H347" s="196">
        <v>0</v>
      </c>
      <c r="I347" s="156">
        <v>1.0203200000000001</v>
      </c>
      <c r="K347" s="8"/>
      <c r="R347" s="191"/>
      <c r="S347" s="192"/>
      <c r="T347" s="8"/>
      <c r="U347" s="8"/>
      <c r="V347" s="8"/>
      <c r="W347" s="8"/>
      <c r="X347" s="8"/>
    </row>
    <row r="348" spans="1:24" ht="13.5">
      <c r="A348" s="250" t="s">
        <v>3</v>
      </c>
      <c r="B348" s="155">
        <v>0.4166666666666667</v>
      </c>
      <c r="C348" s="196">
        <v>-35472.0439999997</v>
      </c>
      <c r="D348" s="195">
        <v>2216.058000000017</v>
      </c>
      <c r="E348" s="196">
        <v>-224089.26410036575</v>
      </c>
      <c r="F348" s="195">
        <v>73754.74736836611</v>
      </c>
      <c r="G348" s="196">
        <v>183590.50291000283</v>
      </c>
      <c r="H348" s="196">
        <v>0</v>
      </c>
      <c r="I348" s="156">
        <v>1.0203200000000001</v>
      </c>
      <c r="K348" s="8"/>
      <c r="R348" s="191"/>
      <c r="S348" s="192"/>
      <c r="T348" s="8"/>
      <c r="U348" s="8"/>
      <c r="V348" s="8"/>
      <c r="W348" s="8"/>
      <c r="X348" s="8"/>
    </row>
    <row r="349" spans="1:24" ht="13.5">
      <c r="A349" s="250" t="s">
        <v>3</v>
      </c>
      <c r="B349" s="155">
        <v>0.4583333333333333</v>
      </c>
      <c r="C349" s="196">
        <v>-32176.676999999618</v>
      </c>
      <c r="D349" s="195">
        <v>319.05999999990854</v>
      </c>
      <c r="E349" s="196">
        <v>-338320.9199749959</v>
      </c>
      <c r="F349" s="195">
        <v>99250.55854499392</v>
      </c>
      <c r="G349" s="196">
        <v>270927.9785400014</v>
      </c>
      <c r="H349" s="196">
        <v>0</v>
      </c>
      <c r="I349" s="156">
        <v>1.0203200000000001</v>
      </c>
      <c r="K349" s="8"/>
      <c r="R349" s="191"/>
      <c r="S349" s="192"/>
      <c r="T349" s="8"/>
      <c r="U349" s="8"/>
      <c r="V349" s="8"/>
      <c r="W349" s="8"/>
      <c r="X349" s="8"/>
    </row>
    <row r="350" spans="1:24" ht="13.5">
      <c r="A350" s="250" t="s">
        <v>3</v>
      </c>
      <c r="B350" s="155">
        <v>0.5</v>
      </c>
      <c r="C350" s="196">
        <v>-31477.25500000016</v>
      </c>
      <c r="D350" s="195">
        <v>6582.77200000021</v>
      </c>
      <c r="E350" s="196">
        <v>-328905.04153171834</v>
      </c>
      <c r="F350" s="195">
        <v>152943.16640971912</v>
      </c>
      <c r="G350" s="196">
        <v>200856.35783999824</v>
      </c>
      <c r="H350" s="196">
        <v>0</v>
      </c>
      <c r="I350" s="156">
        <v>1.0203200000000001</v>
      </c>
      <c r="K350" s="8"/>
      <c r="R350" s="191"/>
      <c r="S350" s="192"/>
      <c r="T350" s="8"/>
      <c r="U350" s="8"/>
      <c r="V350" s="8"/>
      <c r="W350" s="8"/>
      <c r="X350" s="8"/>
    </row>
    <row r="351" spans="1:24" ht="13.5">
      <c r="A351" s="250" t="s">
        <v>3</v>
      </c>
      <c r="B351" s="155">
        <v>0.5416666666666666</v>
      </c>
      <c r="C351" s="196">
        <v>-29298.358999999888</v>
      </c>
      <c r="D351" s="195">
        <v>4082.46100000043</v>
      </c>
      <c r="E351" s="196">
        <v>-248814.03268537897</v>
      </c>
      <c r="F351" s="195">
        <v>117994.07241537947</v>
      </c>
      <c r="G351" s="196">
        <v>156035.85857000164</v>
      </c>
      <c r="H351" s="196">
        <v>0</v>
      </c>
      <c r="I351" s="156">
        <v>1.0203200000000001</v>
      </c>
      <c r="K351" s="8"/>
      <c r="R351" s="191"/>
      <c r="S351" s="192"/>
      <c r="T351" s="8"/>
      <c r="U351" s="8"/>
      <c r="V351" s="8"/>
      <c r="W351" s="8"/>
      <c r="X351" s="8"/>
    </row>
    <row r="352" spans="1:24" ht="13.5">
      <c r="A352" s="250" t="s">
        <v>3</v>
      </c>
      <c r="B352" s="155">
        <v>0.5833333333333334</v>
      </c>
      <c r="C352" s="196">
        <v>-9258.593999999934</v>
      </c>
      <c r="D352" s="195">
        <v>60274.580000000184</v>
      </c>
      <c r="E352" s="196">
        <v>-263523.8555939093</v>
      </c>
      <c r="F352" s="195">
        <v>37745.574589907235</v>
      </c>
      <c r="G352" s="196">
        <v>174762.29463000208</v>
      </c>
      <c r="H352" s="196">
        <v>0</v>
      </c>
      <c r="I352" s="156">
        <v>1.0203200000000001</v>
      </c>
      <c r="K352" s="8"/>
      <c r="R352" s="191"/>
      <c r="S352" s="192"/>
      <c r="T352" s="8"/>
      <c r="U352" s="8"/>
      <c r="V352" s="8"/>
      <c r="W352" s="8"/>
      <c r="X352" s="8"/>
    </row>
    <row r="353" spans="1:24" ht="13.5">
      <c r="A353" s="250" t="s">
        <v>3</v>
      </c>
      <c r="B353" s="155">
        <v>0.625</v>
      </c>
      <c r="C353" s="196">
        <v>-1509.54700000011</v>
      </c>
      <c r="D353" s="195">
        <v>64405.23599999926</v>
      </c>
      <c r="E353" s="196">
        <v>-307121.43779814005</v>
      </c>
      <c r="F353" s="195">
        <v>33011.66407814055</v>
      </c>
      <c r="G353" s="196">
        <v>211214.08425999677</v>
      </c>
      <c r="H353" s="196">
        <v>0</v>
      </c>
      <c r="I353" s="156">
        <v>1.0203200000000001</v>
      </c>
      <c r="K353" s="8"/>
      <c r="R353" s="191"/>
      <c r="S353" s="192"/>
      <c r="T353" s="8"/>
      <c r="U353" s="8"/>
      <c r="V353" s="8"/>
      <c r="W353" s="8"/>
      <c r="X353" s="8"/>
    </row>
    <row r="354" spans="1:24" ht="13.5">
      <c r="A354" s="250" t="s">
        <v>3</v>
      </c>
      <c r="B354" s="155">
        <v>0.6666666666666666</v>
      </c>
      <c r="C354" s="196">
        <v>-5846.688999999913</v>
      </c>
      <c r="D354" s="195">
        <v>75161.74900000023</v>
      </c>
      <c r="E354" s="196">
        <v>-244763.19034235293</v>
      </c>
      <c r="F354" s="195">
        <v>56235.534924351035</v>
      </c>
      <c r="G354" s="196">
        <v>119212.59537000183</v>
      </c>
      <c r="H354" s="196">
        <v>0</v>
      </c>
      <c r="I354" s="156">
        <v>1.0203200000000001</v>
      </c>
      <c r="K354" s="8"/>
      <c r="R354" s="191"/>
      <c r="S354" s="192"/>
      <c r="T354" s="8"/>
      <c r="U354" s="8"/>
      <c r="V354" s="8"/>
      <c r="W354" s="8"/>
      <c r="X354" s="8"/>
    </row>
    <row r="355" spans="1:24" ht="13.5">
      <c r="A355" s="250" t="s">
        <v>3</v>
      </c>
      <c r="B355" s="155">
        <v>0.7083333333333334</v>
      </c>
      <c r="C355" s="196">
        <v>-1796.3900000000363</v>
      </c>
      <c r="D355" s="195">
        <v>61836.83800000001</v>
      </c>
      <c r="E355" s="196">
        <v>-359097.07080637425</v>
      </c>
      <c r="F355" s="195">
        <v>23386.151162375012</v>
      </c>
      <c r="G355" s="196">
        <v>275670.4719699982</v>
      </c>
      <c r="H355" s="196">
        <v>0</v>
      </c>
      <c r="I355" s="156">
        <v>1.0203200000000001</v>
      </c>
      <c r="K355" s="8"/>
      <c r="R355" s="191"/>
      <c r="S355" s="192"/>
      <c r="T355" s="8"/>
      <c r="U355" s="8"/>
      <c r="V355" s="8"/>
      <c r="W355" s="8"/>
      <c r="X355" s="8"/>
    </row>
    <row r="356" spans="1:24" ht="13.5">
      <c r="A356" s="250" t="s">
        <v>3</v>
      </c>
      <c r="B356" s="155">
        <v>0.75</v>
      </c>
      <c r="C356" s="196">
        <v>-5999.96500000002</v>
      </c>
      <c r="D356" s="195">
        <v>66413.60800000011</v>
      </c>
      <c r="E356" s="196">
        <v>-220701.38958011</v>
      </c>
      <c r="F356" s="195">
        <v>149759.99184410984</v>
      </c>
      <c r="G356" s="196">
        <v>10527.754589998862</v>
      </c>
      <c r="H356" s="196">
        <v>0</v>
      </c>
      <c r="I356" s="156">
        <v>1.0203200000000001</v>
      </c>
      <c r="K356" s="8"/>
      <c r="R356" s="191"/>
      <c r="S356" s="192"/>
      <c r="T356" s="8"/>
      <c r="U356" s="8"/>
      <c r="V356" s="8"/>
      <c r="W356" s="8"/>
      <c r="X356" s="8"/>
    </row>
    <row r="357" spans="1:24" ht="13.5">
      <c r="A357" s="250" t="s">
        <v>3</v>
      </c>
      <c r="B357" s="155">
        <v>0.7916666666666666</v>
      </c>
      <c r="C357" s="196">
        <v>-3520.126000000017</v>
      </c>
      <c r="D357" s="195">
        <v>76207.42899999993</v>
      </c>
      <c r="E357" s="196">
        <v>-387562.22205697314</v>
      </c>
      <c r="F357" s="195">
        <v>26449.269410971927</v>
      </c>
      <c r="G357" s="196">
        <v>288425.64994999906</v>
      </c>
      <c r="H357" s="196">
        <v>0</v>
      </c>
      <c r="I357" s="156">
        <v>1.0203200000000001</v>
      </c>
      <c r="K357" s="8"/>
      <c r="R357" s="191"/>
      <c r="S357" s="192"/>
      <c r="T357" s="8"/>
      <c r="U357" s="8"/>
      <c r="V357" s="8"/>
      <c r="W357" s="8"/>
      <c r="X357" s="8"/>
    </row>
    <row r="358" spans="1:24" ht="13.5">
      <c r="A358" s="250" t="s">
        <v>3</v>
      </c>
      <c r="B358" s="155">
        <v>0.8333333333333334</v>
      </c>
      <c r="C358" s="196">
        <v>-3909.3200000000415</v>
      </c>
      <c r="D358" s="195">
        <v>71534.26499999958</v>
      </c>
      <c r="E358" s="196">
        <v>-202585.61896619998</v>
      </c>
      <c r="F358" s="195">
        <v>129119.91592820006</v>
      </c>
      <c r="G358" s="196">
        <v>5840.7583400011645</v>
      </c>
      <c r="H358" s="196">
        <v>0</v>
      </c>
      <c r="I358" s="156">
        <v>1.0203200000000001</v>
      </c>
      <c r="K358" s="8"/>
      <c r="R358" s="191"/>
      <c r="S358" s="192"/>
      <c r="T358" s="8"/>
      <c r="U358" s="8"/>
      <c r="V358" s="8"/>
      <c r="W358" s="8"/>
      <c r="X358" s="8"/>
    </row>
    <row r="359" spans="1:24" ht="13.5">
      <c r="A359" s="250" t="s">
        <v>3</v>
      </c>
      <c r="B359" s="155">
        <v>0.875</v>
      </c>
      <c r="C359" s="196">
        <v>-3386.135999999816</v>
      </c>
      <c r="D359" s="195">
        <v>62200.16299999996</v>
      </c>
      <c r="E359" s="196">
        <v>-135944.93027314305</v>
      </c>
      <c r="F359" s="195">
        <v>48973.156321145405</v>
      </c>
      <c r="G359" s="196">
        <v>28157.74728999613</v>
      </c>
      <c r="H359" s="196">
        <v>0</v>
      </c>
      <c r="I359" s="156">
        <v>1.0203200000000001</v>
      </c>
      <c r="K359" s="8"/>
      <c r="R359" s="191"/>
      <c r="S359" s="192"/>
      <c r="T359" s="8"/>
      <c r="U359" s="8"/>
      <c r="V359" s="8"/>
      <c r="W359" s="8"/>
      <c r="X359" s="8"/>
    </row>
    <row r="360" spans="1:24" ht="13.5">
      <c r="A360" s="250" t="s">
        <v>3</v>
      </c>
      <c r="B360" s="155">
        <v>0.9166666666666666</v>
      </c>
      <c r="C360" s="196">
        <v>-17762.4999999999</v>
      </c>
      <c r="D360" s="195">
        <v>59417.468999999954</v>
      </c>
      <c r="E360" s="196">
        <v>-111551.27744629308</v>
      </c>
      <c r="F360" s="195">
        <v>176357.00112829547</v>
      </c>
      <c r="G360" s="196">
        <v>-506460.6930000016</v>
      </c>
      <c r="H360" s="196">
        <v>400000</v>
      </c>
      <c r="I360" s="156">
        <v>1.042875</v>
      </c>
      <c r="K360" s="8"/>
      <c r="R360" s="191"/>
      <c r="S360" s="192"/>
      <c r="T360" s="8"/>
      <c r="U360" s="8"/>
      <c r="V360" s="8"/>
      <c r="W360" s="8"/>
      <c r="X360" s="8"/>
    </row>
    <row r="361" spans="1:24" ht="13.5">
      <c r="A361" s="250" t="s">
        <v>3</v>
      </c>
      <c r="B361" s="155">
        <v>0.9583333333333334</v>
      </c>
      <c r="C361" s="196">
        <v>-5712.061000000117</v>
      </c>
      <c r="D361" s="195">
        <v>66479.33000000044</v>
      </c>
      <c r="E361" s="196">
        <v>-149067.67121999996</v>
      </c>
      <c r="F361" s="195">
        <v>204108.5368380004</v>
      </c>
      <c r="G361" s="196">
        <v>-515808.13494000444</v>
      </c>
      <c r="H361" s="196">
        <v>400000</v>
      </c>
      <c r="I361" s="156">
        <v>1.042125</v>
      </c>
      <c r="K361" s="8"/>
      <c r="R361" s="191"/>
      <c r="S361" s="192"/>
      <c r="T361" s="8"/>
      <c r="U361" s="8"/>
      <c r="V361" s="8"/>
      <c r="W361" s="8"/>
      <c r="X361" s="8"/>
    </row>
    <row r="362" spans="1:24" ht="13.5">
      <c r="A362" s="250" t="s">
        <v>3</v>
      </c>
      <c r="B362" s="155">
        <v>1</v>
      </c>
      <c r="C362" s="196">
        <v>-4079.586000000093</v>
      </c>
      <c r="D362" s="195">
        <v>59817.466999999815</v>
      </c>
      <c r="E362" s="196">
        <v>-306480.0089014228</v>
      </c>
      <c r="F362" s="195">
        <v>104849.7193514251</v>
      </c>
      <c r="G362" s="196">
        <v>-254107.59131999768</v>
      </c>
      <c r="H362" s="196">
        <v>400000</v>
      </c>
      <c r="I362" s="156">
        <v>1.041375</v>
      </c>
      <c r="K362" s="8"/>
      <c r="R362" s="191"/>
      <c r="S362" s="192"/>
      <c r="T362" s="8"/>
      <c r="U362" s="8"/>
      <c r="V362" s="8"/>
      <c r="W362" s="8"/>
      <c r="X362" s="8"/>
    </row>
    <row r="363" spans="1:24" ht="13.5">
      <c r="A363" s="250">
        <v>40133</v>
      </c>
      <c r="B363" s="155">
        <v>0.041666666666666664</v>
      </c>
      <c r="C363" s="196">
        <v>-2234.1240000002217</v>
      </c>
      <c r="D363" s="195">
        <v>95035.29800000036</v>
      </c>
      <c r="E363" s="196">
        <v>-548252.939724386</v>
      </c>
      <c r="F363" s="195">
        <v>56338.5341203851</v>
      </c>
      <c r="G363" s="196">
        <v>-886.7685399953043</v>
      </c>
      <c r="H363" s="196">
        <v>400000</v>
      </c>
      <c r="I363" s="156">
        <v>1.042875</v>
      </c>
      <c r="K363" s="8"/>
      <c r="R363" s="191"/>
      <c r="S363" s="192"/>
      <c r="T363" s="8"/>
      <c r="U363" s="8"/>
      <c r="V363" s="8"/>
      <c r="W363" s="8"/>
      <c r="X363" s="8"/>
    </row>
    <row r="364" spans="1:24" ht="13.5">
      <c r="A364" s="250" t="s">
        <v>3</v>
      </c>
      <c r="B364" s="155">
        <v>0.08333333333333333</v>
      </c>
      <c r="C364" s="196">
        <v>-7320.759000000045</v>
      </c>
      <c r="D364" s="195">
        <v>87503.64299999998</v>
      </c>
      <c r="E364" s="196">
        <v>-591837.774701693</v>
      </c>
      <c r="F364" s="195">
        <v>91915.35816769286</v>
      </c>
      <c r="G364" s="196">
        <v>19739.532320000813</v>
      </c>
      <c r="H364" s="196">
        <v>400000</v>
      </c>
      <c r="I364" s="156">
        <v>1.042875</v>
      </c>
      <c r="K364" s="8"/>
      <c r="R364" s="191"/>
      <c r="S364" s="192"/>
      <c r="T364" s="8"/>
      <c r="U364" s="8"/>
      <c r="V364" s="8"/>
      <c r="W364" s="8"/>
      <c r="X364" s="8"/>
    </row>
    <row r="365" spans="1:24" ht="13.5">
      <c r="A365" s="250" t="s">
        <v>3</v>
      </c>
      <c r="B365" s="155">
        <v>0.125</v>
      </c>
      <c r="C365" s="196">
        <v>-21159.826999999954</v>
      </c>
      <c r="D365" s="195">
        <v>87285.5079999998</v>
      </c>
      <c r="E365" s="196">
        <v>-692692.1879227472</v>
      </c>
      <c r="F365" s="195">
        <v>69986.2274227472</v>
      </c>
      <c r="G365" s="196">
        <v>156580.27955000015</v>
      </c>
      <c r="H365" s="196">
        <v>400000</v>
      </c>
      <c r="I365" s="156">
        <v>1.042875</v>
      </c>
      <c r="K365" s="8"/>
      <c r="R365" s="191"/>
      <c r="S365" s="192"/>
      <c r="T365" s="8"/>
      <c r="U365" s="8"/>
      <c r="V365" s="8"/>
      <c r="W365" s="8"/>
      <c r="X365" s="8"/>
    </row>
    <row r="366" spans="1:24" ht="13.5">
      <c r="A366" s="250" t="s">
        <v>3</v>
      </c>
      <c r="B366" s="155">
        <v>0.16666666666666666</v>
      </c>
      <c r="C366" s="196">
        <v>-10310.153000000522</v>
      </c>
      <c r="D366" s="195">
        <v>91904.69299999997</v>
      </c>
      <c r="E366" s="196">
        <v>-354283.84285597823</v>
      </c>
      <c r="F366" s="195">
        <v>131358.19679997914</v>
      </c>
      <c r="G366" s="196">
        <v>-658668.8940599998</v>
      </c>
      <c r="H366" s="196">
        <v>800000</v>
      </c>
      <c r="I366" s="156">
        <v>1.0041875</v>
      </c>
      <c r="K366" s="8"/>
      <c r="R366" s="191"/>
      <c r="S366" s="192"/>
      <c r="T366" s="8"/>
      <c r="U366" s="8"/>
      <c r="V366" s="8"/>
      <c r="W366" s="8"/>
      <c r="X366" s="8"/>
    </row>
    <row r="367" spans="1:24" ht="13.5">
      <c r="A367" s="250" t="s">
        <v>3</v>
      </c>
      <c r="B367" s="155">
        <v>0.20833333333333334</v>
      </c>
      <c r="C367" s="196">
        <v>-7756.173999999404</v>
      </c>
      <c r="D367" s="195">
        <v>88285.20000000024</v>
      </c>
      <c r="E367" s="196">
        <v>-242477.8146503723</v>
      </c>
      <c r="F367" s="195">
        <v>181677.92133637407</v>
      </c>
      <c r="G367" s="196">
        <v>-819729.1329499985</v>
      </c>
      <c r="H367" s="196">
        <v>800000</v>
      </c>
      <c r="I367" s="156">
        <v>1.0054375</v>
      </c>
      <c r="K367" s="8"/>
      <c r="R367" s="191"/>
      <c r="S367" s="192"/>
      <c r="T367" s="8"/>
      <c r="U367" s="8"/>
      <c r="V367" s="8"/>
      <c r="W367" s="8"/>
      <c r="X367" s="8"/>
    </row>
    <row r="368" spans="1:24" ht="13.5">
      <c r="A368" s="250" t="s">
        <v>3</v>
      </c>
      <c r="B368" s="155">
        <v>0.25</v>
      </c>
      <c r="C368" s="196">
        <v>-12063.76399999976</v>
      </c>
      <c r="D368" s="195">
        <v>87394.10200000013</v>
      </c>
      <c r="E368" s="196">
        <v>-140532.86656106607</v>
      </c>
      <c r="F368" s="195">
        <v>236705.94237306548</v>
      </c>
      <c r="G368" s="196">
        <v>-971503.4139999988</v>
      </c>
      <c r="H368" s="196">
        <v>800000</v>
      </c>
      <c r="I368" s="156">
        <v>1.0041875</v>
      </c>
      <c r="K368" s="8"/>
      <c r="R368" s="191"/>
      <c r="S368" s="192"/>
      <c r="T368" s="8"/>
      <c r="U368" s="8"/>
      <c r="V368" s="8"/>
      <c r="W368" s="8"/>
      <c r="X368" s="8"/>
    </row>
    <row r="369" spans="1:24" ht="13.5">
      <c r="A369" s="250" t="s">
        <v>3</v>
      </c>
      <c r="B369" s="155">
        <v>0.2916666666666667</v>
      </c>
      <c r="C369" s="196">
        <v>-2375.2699999998003</v>
      </c>
      <c r="D369" s="195">
        <v>273308.77099999995</v>
      </c>
      <c r="E369" s="196">
        <v>-475581.335274572</v>
      </c>
      <c r="F369" s="195">
        <v>337725.51178857114</v>
      </c>
      <c r="G369" s="196">
        <v>-933077.677239997</v>
      </c>
      <c r="H369" s="196">
        <v>800000</v>
      </c>
      <c r="I369" s="156">
        <v>1.0029375</v>
      </c>
      <c r="K369" s="8"/>
      <c r="R369" s="191"/>
      <c r="S369" s="192"/>
      <c r="T369" s="8"/>
      <c r="U369" s="8"/>
      <c r="V369" s="8"/>
      <c r="W369" s="8"/>
      <c r="X369" s="8"/>
    </row>
    <row r="370" spans="1:24" ht="13.5">
      <c r="A370" s="250" t="s">
        <v>3</v>
      </c>
      <c r="B370" s="155">
        <v>0.3333333333333333</v>
      </c>
      <c r="C370" s="196">
        <v>-87062.12100000004</v>
      </c>
      <c r="D370" s="195">
        <v>219558.31299999988</v>
      </c>
      <c r="E370" s="196">
        <v>-361242.43566813297</v>
      </c>
      <c r="F370" s="195">
        <v>217572.06544813007</v>
      </c>
      <c r="G370" s="196">
        <v>-388825.8220900025</v>
      </c>
      <c r="H370" s="196">
        <v>400000</v>
      </c>
      <c r="I370" s="156">
        <v>1.042875</v>
      </c>
      <c r="K370" s="8"/>
      <c r="R370" s="191"/>
      <c r="S370" s="192"/>
      <c r="T370" s="8"/>
      <c r="U370" s="8"/>
      <c r="V370" s="8"/>
      <c r="W370" s="8"/>
      <c r="X370" s="8"/>
    </row>
    <row r="371" spans="1:24" ht="13.5">
      <c r="A371" s="250" t="s">
        <v>3</v>
      </c>
      <c r="B371" s="155">
        <v>0.375</v>
      </c>
      <c r="C371" s="196">
        <v>-21122.013000000155</v>
      </c>
      <c r="D371" s="195">
        <v>224538.10199999984</v>
      </c>
      <c r="E371" s="196">
        <v>-386299.02944600105</v>
      </c>
      <c r="F371" s="195">
        <v>323029.42526400165</v>
      </c>
      <c r="G371" s="196">
        <v>-140146.4851600006</v>
      </c>
      <c r="H371" s="196">
        <v>0</v>
      </c>
      <c r="I371" s="156">
        <v>1.8683690499999999</v>
      </c>
      <c r="K371" s="8"/>
      <c r="R371" s="191"/>
      <c r="S371" s="192"/>
      <c r="T371" s="8"/>
      <c r="U371" s="8"/>
      <c r="V371" s="8"/>
      <c r="W371" s="8"/>
      <c r="X371" s="8"/>
    </row>
    <row r="372" spans="1:24" ht="13.5">
      <c r="A372" s="250" t="s">
        <v>3</v>
      </c>
      <c r="B372" s="155">
        <v>0.4166666666666667</v>
      </c>
      <c r="C372" s="196">
        <v>-1518.662000000101</v>
      </c>
      <c r="D372" s="195">
        <v>222758.4769999997</v>
      </c>
      <c r="E372" s="196">
        <v>-219473.39541128074</v>
      </c>
      <c r="F372" s="195">
        <v>176873.3417872799</v>
      </c>
      <c r="G372" s="196">
        <v>-178639.76092999894</v>
      </c>
      <c r="H372" s="196">
        <v>0</v>
      </c>
      <c r="I372" s="156">
        <v>1.8683690499999999</v>
      </c>
      <c r="K372" s="8"/>
      <c r="R372" s="191"/>
      <c r="S372" s="192"/>
      <c r="T372" s="8"/>
      <c r="U372" s="8"/>
      <c r="V372" s="8"/>
      <c r="W372" s="8"/>
      <c r="X372" s="8"/>
    </row>
    <row r="373" spans="1:24" ht="13.5">
      <c r="A373" s="250" t="s">
        <v>3</v>
      </c>
      <c r="B373" s="155">
        <v>0.4583333333333333</v>
      </c>
      <c r="C373" s="196">
        <v>-1602.1589999999846</v>
      </c>
      <c r="D373" s="195">
        <v>242468.5809999996</v>
      </c>
      <c r="E373" s="196">
        <v>-311202.26888933784</v>
      </c>
      <c r="F373" s="195">
        <v>39522.445879337916</v>
      </c>
      <c r="G373" s="196">
        <v>30813.40147000074</v>
      </c>
      <c r="H373" s="196">
        <v>0</v>
      </c>
      <c r="I373" s="156">
        <v>1.02076786</v>
      </c>
      <c r="K373" s="8"/>
      <c r="R373" s="191"/>
      <c r="S373" s="192"/>
      <c r="T373" s="8"/>
      <c r="U373" s="8"/>
      <c r="V373" s="8"/>
      <c r="W373" s="8"/>
      <c r="X373" s="8"/>
    </row>
    <row r="374" spans="1:24" ht="13.5">
      <c r="A374" s="250" t="s">
        <v>3</v>
      </c>
      <c r="B374" s="155">
        <v>0.5</v>
      </c>
      <c r="C374" s="196">
        <v>-7727.811000000083</v>
      </c>
      <c r="D374" s="195">
        <v>215475.8089999999</v>
      </c>
      <c r="E374" s="196">
        <v>-447845.398498679</v>
      </c>
      <c r="F374" s="195">
        <v>32723.47705467701</v>
      </c>
      <c r="G374" s="196">
        <v>207373.92319000213</v>
      </c>
      <c r="H374" s="196">
        <v>0</v>
      </c>
      <c r="I374" s="156">
        <v>1.02076786</v>
      </c>
      <c r="K374" s="8"/>
      <c r="R374" s="191"/>
      <c r="S374" s="192"/>
      <c r="T374" s="8"/>
      <c r="U374" s="8"/>
      <c r="V374" s="8"/>
      <c r="W374" s="8"/>
      <c r="X374" s="8"/>
    </row>
    <row r="375" spans="1:24" ht="13.5">
      <c r="A375" s="250" t="s">
        <v>3</v>
      </c>
      <c r="B375" s="155">
        <v>0.5416666666666666</v>
      </c>
      <c r="C375" s="196">
        <v>-11757.914999999706</v>
      </c>
      <c r="D375" s="195">
        <v>214968.94100000008</v>
      </c>
      <c r="E375" s="196">
        <v>-528013.5558778459</v>
      </c>
      <c r="F375" s="195">
        <v>103243.58191384599</v>
      </c>
      <c r="G375" s="196">
        <v>221558.9474900011</v>
      </c>
      <c r="H375" s="196">
        <v>0</v>
      </c>
      <c r="I375" s="156">
        <v>1.02076786</v>
      </c>
      <c r="K375" s="8"/>
      <c r="R375" s="191"/>
      <c r="S375" s="192"/>
      <c r="T375" s="8"/>
      <c r="U375" s="8"/>
      <c r="V375" s="8"/>
      <c r="W375" s="8"/>
      <c r="X375" s="8"/>
    </row>
    <row r="376" spans="1:24" ht="13.5">
      <c r="A376" s="250" t="s">
        <v>3</v>
      </c>
      <c r="B376" s="155">
        <v>0.5833333333333334</v>
      </c>
      <c r="C376" s="196">
        <v>-12512.913999999939</v>
      </c>
      <c r="D376" s="195">
        <v>214482.44699999987</v>
      </c>
      <c r="E376" s="196">
        <v>-165750.62579079226</v>
      </c>
      <c r="F376" s="195">
        <v>90525.837302792</v>
      </c>
      <c r="G376" s="196">
        <v>-126744.74399999669</v>
      </c>
      <c r="H376" s="196">
        <v>0</v>
      </c>
      <c r="I376" s="156">
        <v>1.8683690499999999</v>
      </c>
      <c r="K376" s="8"/>
      <c r="R376" s="191"/>
      <c r="S376" s="192"/>
      <c r="T376" s="8"/>
      <c r="U376" s="8"/>
      <c r="V376" s="8"/>
      <c r="W376" s="8"/>
      <c r="X376" s="8"/>
    </row>
    <row r="377" spans="1:24" ht="13.5">
      <c r="A377" s="250" t="s">
        <v>3</v>
      </c>
      <c r="B377" s="155">
        <v>0.625</v>
      </c>
      <c r="C377" s="196">
        <v>-102933.09600000009</v>
      </c>
      <c r="D377" s="195">
        <v>211165.31600000017</v>
      </c>
      <c r="E377" s="196">
        <v>-70957.02361029176</v>
      </c>
      <c r="F377" s="195">
        <v>175123.65552829392</v>
      </c>
      <c r="G377" s="196">
        <v>-212398.8514700018</v>
      </c>
      <c r="H377" s="196">
        <v>0</v>
      </c>
      <c r="I377" s="156">
        <v>1.8683690499999999</v>
      </c>
      <c r="K377" s="8"/>
      <c r="R377" s="191"/>
      <c r="S377" s="192"/>
      <c r="T377" s="8"/>
      <c r="U377" s="8"/>
      <c r="V377" s="8"/>
      <c r="W377" s="8"/>
      <c r="X377" s="8"/>
    </row>
    <row r="378" spans="1:24" ht="13.5">
      <c r="A378" s="250" t="s">
        <v>3</v>
      </c>
      <c r="B378" s="155">
        <v>0.6666666666666666</v>
      </c>
      <c r="C378" s="196">
        <v>-6205.050999999612</v>
      </c>
      <c r="D378" s="195">
        <v>222972.61500000005</v>
      </c>
      <c r="E378" s="196">
        <v>-77762.37884459637</v>
      </c>
      <c r="F378" s="195">
        <v>290266.6328225959</v>
      </c>
      <c r="G378" s="196">
        <v>-429271.81779000076</v>
      </c>
      <c r="H378" s="196">
        <v>0</v>
      </c>
      <c r="I378" s="156">
        <v>1.8683690499999999</v>
      </c>
      <c r="K378" s="8"/>
      <c r="R378" s="191"/>
      <c r="S378" s="192"/>
      <c r="T378" s="8"/>
      <c r="U378" s="8"/>
      <c r="V378" s="8"/>
      <c r="W378" s="8"/>
      <c r="X378" s="8"/>
    </row>
    <row r="379" spans="1:24" ht="13.5">
      <c r="A379" s="250" t="s">
        <v>3</v>
      </c>
      <c r="B379" s="155">
        <v>0.7083333333333334</v>
      </c>
      <c r="C379" s="196">
        <v>-33120.654000000235</v>
      </c>
      <c r="D379" s="195">
        <v>226294.36100000053</v>
      </c>
      <c r="E379" s="196">
        <v>-252608.83752266236</v>
      </c>
      <c r="F379" s="195">
        <v>174122.4228846634</v>
      </c>
      <c r="G379" s="196">
        <v>285312.70781999966</v>
      </c>
      <c r="H379" s="196">
        <v>-400000</v>
      </c>
      <c r="I379" s="156">
        <v>1.865275</v>
      </c>
      <c r="K379" s="8"/>
      <c r="R379" s="191"/>
      <c r="S379" s="192"/>
      <c r="T379" s="8"/>
      <c r="U379" s="8"/>
      <c r="V379" s="8"/>
      <c r="W379" s="8"/>
      <c r="X379" s="8"/>
    </row>
    <row r="380" spans="1:24" ht="13.5">
      <c r="A380" s="250" t="s">
        <v>3</v>
      </c>
      <c r="B380" s="155">
        <v>0.75</v>
      </c>
      <c r="C380" s="196">
        <v>-2428.314000000667</v>
      </c>
      <c r="D380" s="195">
        <v>325346.5750000003</v>
      </c>
      <c r="E380" s="196">
        <v>-266960.45452489576</v>
      </c>
      <c r="F380" s="195">
        <v>90523.62269089611</v>
      </c>
      <c r="G380" s="196">
        <v>253518.57095999876</v>
      </c>
      <c r="H380" s="196">
        <v>-400000</v>
      </c>
      <c r="I380" s="156">
        <v>1.8644</v>
      </c>
      <c r="K380" s="8"/>
      <c r="R380" s="191"/>
      <c r="S380" s="192"/>
      <c r="T380" s="8"/>
      <c r="U380" s="8"/>
      <c r="V380" s="8"/>
      <c r="W380" s="8"/>
      <c r="X380" s="8"/>
    </row>
    <row r="381" spans="1:24" ht="13.5">
      <c r="A381" s="250" t="s">
        <v>3</v>
      </c>
      <c r="B381" s="155">
        <v>0.7916666666666666</v>
      </c>
      <c r="C381" s="196">
        <v>-2086.6040000004427</v>
      </c>
      <c r="D381" s="195">
        <v>352677.15</v>
      </c>
      <c r="E381" s="196">
        <v>-279975.941451594</v>
      </c>
      <c r="F381" s="195">
        <v>236993.2763795939</v>
      </c>
      <c r="G381" s="196">
        <v>92392.11956000049</v>
      </c>
      <c r="H381" s="196">
        <v>-400000</v>
      </c>
      <c r="I381" s="156">
        <v>1.8644</v>
      </c>
      <c r="K381" s="8"/>
      <c r="R381" s="191"/>
      <c r="S381" s="192"/>
      <c r="T381" s="8"/>
      <c r="U381" s="8"/>
      <c r="V381" s="8"/>
      <c r="W381" s="8"/>
      <c r="X381" s="8"/>
    </row>
    <row r="382" spans="1:24" ht="13.5">
      <c r="A382" s="250" t="s">
        <v>3</v>
      </c>
      <c r="B382" s="155">
        <v>0.8333333333333334</v>
      </c>
      <c r="C382" s="196">
        <v>-4449.928999999725</v>
      </c>
      <c r="D382" s="195">
        <v>315468.2380000002</v>
      </c>
      <c r="E382" s="196">
        <v>-348795.9815683428</v>
      </c>
      <c r="F382" s="195">
        <v>88228.7458683428</v>
      </c>
      <c r="G382" s="196">
        <v>349548.92697000003</v>
      </c>
      <c r="H382" s="196">
        <v>-400000</v>
      </c>
      <c r="I382" s="156">
        <v>1.8644</v>
      </c>
      <c r="K382" s="8"/>
      <c r="R382" s="191"/>
      <c r="S382" s="192"/>
      <c r="T382" s="8"/>
      <c r="U382" s="8"/>
      <c r="V382" s="8"/>
      <c r="W382" s="8"/>
      <c r="X382" s="8"/>
    </row>
    <row r="383" spans="1:24" ht="13.5">
      <c r="A383" s="250" t="s">
        <v>3</v>
      </c>
      <c r="B383" s="155">
        <v>0.875</v>
      </c>
      <c r="C383" s="196">
        <v>-2190.4330000002537</v>
      </c>
      <c r="D383" s="195">
        <v>343516.012</v>
      </c>
      <c r="E383" s="196">
        <v>-428047.2152153515</v>
      </c>
      <c r="F383" s="195">
        <v>114850.8279993502</v>
      </c>
      <c r="G383" s="196">
        <v>371870.8084900009</v>
      </c>
      <c r="H383" s="196">
        <v>-400000</v>
      </c>
      <c r="I383" s="156">
        <v>1.864325</v>
      </c>
      <c r="K383" s="8"/>
      <c r="R383" s="191"/>
      <c r="S383" s="192"/>
      <c r="T383" s="8"/>
      <c r="U383" s="8"/>
      <c r="V383" s="8"/>
      <c r="W383" s="8"/>
      <c r="X383" s="8"/>
    </row>
    <row r="384" spans="1:24" ht="13.5">
      <c r="A384" s="250" t="s">
        <v>3</v>
      </c>
      <c r="B384" s="155">
        <v>0.9166666666666666</v>
      </c>
      <c r="C384" s="196">
        <v>-10745.255000000616</v>
      </c>
      <c r="D384" s="195">
        <v>331897.975</v>
      </c>
      <c r="E384" s="196">
        <v>-425151.0575421336</v>
      </c>
      <c r="F384" s="195">
        <v>22506.28682213299</v>
      </c>
      <c r="G384" s="196">
        <v>481492.05047000025</v>
      </c>
      <c r="H384" s="196">
        <v>-400000</v>
      </c>
      <c r="I384" s="156">
        <v>1.8641</v>
      </c>
      <c r="K384" s="8"/>
      <c r="R384" s="191"/>
      <c r="S384" s="192"/>
      <c r="T384" s="8"/>
      <c r="U384" s="8"/>
      <c r="V384" s="8"/>
      <c r="W384" s="8"/>
      <c r="X384" s="8"/>
    </row>
    <row r="385" spans="1:24" ht="13.5">
      <c r="A385" s="250" t="s">
        <v>3</v>
      </c>
      <c r="B385" s="155">
        <v>0.9583333333333334</v>
      </c>
      <c r="C385" s="196">
        <v>-17020.261000000137</v>
      </c>
      <c r="D385" s="195">
        <v>210137.48700000014</v>
      </c>
      <c r="E385" s="196">
        <v>-437933.8404636738</v>
      </c>
      <c r="F385" s="195">
        <v>108531.385435673</v>
      </c>
      <c r="G385" s="196">
        <v>536285.2295199984</v>
      </c>
      <c r="H385" s="196">
        <v>-400000</v>
      </c>
      <c r="I385" s="156">
        <v>1.8641</v>
      </c>
      <c r="K385" s="8"/>
      <c r="R385" s="191"/>
      <c r="S385" s="192"/>
      <c r="T385" s="8"/>
      <c r="U385" s="8"/>
      <c r="V385" s="8"/>
      <c r="W385" s="8"/>
      <c r="X385" s="8"/>
    </row>
    <row r="386" spans="1:24" ht="13.5">
      <c r="A386" s="250" t="s">
        <v>3</v>
      </c>
      <c r="B386" s="155">
        <v>1</v>
      </c>
      <c r="C386" s="196">
        <v>-16997.795999999948</v>
      </c>
      <c r="D386" s="195">
        <v>210256.50199999995</v>
      </c>
      <c r="E386" s="196">
        <v>-613634.6586400536</v>
      </c>
      <c r="F386" s="195">
        <v>17183.007198053</v>
      </c>
      <c r="G386" s="196">
        <v>803192.945179998</v>
      </c>
      <c r="H386" s="196">
        <v>-400000</v>
      </c>
      <c r="I386" s="156">
        <v>1.8641</v>
      </c>
      <c r="K386" s="8"/>
      <c r="R386" s="191"/>
      <c r="S386" s="192"/>
      <c r="T386" s="8"/>
      <c r="U386" s="8"/>
      <c r="V386" s="8"/>
      <c r="W386" s="8"/>
      <c r="X386" s="8"/>
    </row>
    <row r="387" spans="1:24" ht="13.5">
      <c r="A387" s="250">
        <v>40134</v>
      </c>
      <c r="B387" s="155">
        <v>0.041666666666666664</v>
      </c>
      <c r="C387" s="196">
        <v>-37473.18299999989</v>
      </c>
      <c r="D387" s="195">
        <v>210629.08</v>
      </c>
      <c r="E387" s="196">
        <v>-409720.8647907747</v>
      </c>
      <c r="F387" s="195">
        <v>104744.68873877647</v>
      </c>
      <c r="G387" s="196">
        <v>431820.2788700007</v>
      </c>
      <c r="H387" s="196">
        <v>-300000</v>
      </c>
      <c r="I387" s="156">
        <v>1.8575</v>
      </c>
      <c r="K387" s="8"/>
      <c r="R387" s="191"/>
      <c r="S387" s="192"/>
      <c r="T387" s="8"/>
      <c r="U387" s="8"/>
      <c r="V387" s="8"/>
      <c r="W387" s="8"/>
      <c r="X387" s="8"/>
    </row>
    <row r="388" spans="1:24" ht="13.5">
      <c r="A388" s="250" t="s">
        <v>3</v>
      </c>
      <c r="B388" s="155">
        <v>0.08333333333333333</v>
      </c>
      <c r="C388" s="196">
        <v>-24649.889999999945</v>
      </c>
      <c r="D388" s="195">
        <v>210499.88</v>
      </c>
      <c r="E388" s="196">
        <v>-436020.47851781495</v>
      </c>
      <c r="F388" s="195">
        <v>46140.849529813786</v>
      </c>
      <c r="G388" s="196">
        <v>204029.63873000036</v>
      </c>
      <c r="H388" s="196">
        <v>0</v>
      </c>
      <c r="I388" s="156">
        <v>1.02076786</v>
      </c>
      <c r="K388" s="8"/>
      <c r="R388" s="191"/>
      <c r="S388" s="192"/>
      <c r="T388" s="8"/>
      <c r="U388" s="8"/>
      <c r="V388" s="8"/>
      <c r="W388" s="8"/>
      <c r="X388" s="8"/>
    </row>
    <row r="389" spans="1:24" ht="13.5">
      <c r="A389" s="250" t="s">
        <v>3</v>
      </c>
      <c r="B389" s="155">
        <v>0.125</v>
      </c>
      <c r="C389" s="196">
        <v>-40225.324000000146</v>
      </c>
      <c r="D389" s="195">
        <v>210286.6750000007</v>
      </c>
      <c r="E389" s="196">
        <v>-358910.94665695</v>
      </c>
      <c r="F389" s="195">
        <v>22146.66338895005</v>
      </c>
      <c r="G389" s="196">
        <v>166702.93185999943</v>
      </c>
      <c r="H389" s="196">
        <v>0</v>
      </c>
      <c r="I389" s="156">
        <v>1.02076786</v>
      </c>
      <c r="K389" s="8"/>
      <c r="R389" s="191"/>
      <c r="S389" s="192"/>
      <c r="T389" s="8"/>
      <c r="U389" s="8"/>
      <c r="V389" s="8"/>
      <c r="W389" s="8"/>
      <c r="X389" s="8"/>
    </row>
    <row r="390" spans="1:24" ht="13.5">
      <c r="A390" s="250" t="s">
        <v>3</v>
      </c>
      <c r="B390" s="155">
        <v>0.16666666666666666</v>
      </c>
      <c r="C390" s="196">
        <v>-1588.3820000001074</v>
      </c>
      <c r="D390" s="195">
        <v>221877.53399999984</v>
      </c>
      <c r="E390" s="196">
        <v>-275531.20889681665</v>
      </c>
      <c r="F390" s="195">
        <v>68231.92250481654</v>
      </c>
      <c r="G390" s="196">
        <v>-12989.865280002065</v>
      </c>
      <c r="H390" s="196">
        <v>0</v>
      </c>
      <c r="I390" s="156">
        <v>1.863275</v>
      </c>
      <c r="K390" s="8"/>
      <c r="R390" s="191"/>
      <c r="S390" s="192"/>
      <c r="T390" s="8"/>
      <c r="U390" s="8"/>
      <c r="V390" s="8"/>
      <c r="W390" s="8"/>
      <c r="X390" s="8"/>
    </row>
    <row r="391" spans="1:24" ht="13.5">
      <c r="A391" s="250" t="s">
        <v>3</v>
      </c>
      <c r="B391" s="155">
        <v>0.20833333333333334</v>
      </c>
      <c r="C391" s="196">
        <v>-5492.924000000288</v>
      </c>
      <c r="D391" s="195">
        <v>222903.16099999976</v>
      </c>
      <c r="E391" s="196">
        <v>-312817.48892420885</v>
      </c>
      <c r="F391" s="195">
        <v>21961.40619421</v>
      </c>
      <c r="G391" s="196">
        <v>73445.84545999937</v>
      </c>
      <c r="H391" s="196">
        <v>0</v>
      </c>
      <c r="I391" s="156">
        <v>1.02076786</v>
      </c>
      <c r="K391" s="8"/>
      <c r="R391" s="191"/>
      <c r="S391" s="192"/>
      <c r="T391" s="8"/>
      <c r="U391" s="8"/>
      <c r="V391" s="8"/>
      <c r="W391" s="8"/>
      <c r="X391" s="8"/>
    </row>
    <row r="392" spans="1:24" ht="13.5">
      <c r="A392" s="250" t="s">
        <v>3</v>
      </c>
      <c r="B392" s="155">
        <v>0.25</v>
      </c>
      <c r="C392" s="196">
        <v>-40157.92999999992</v>
      </c>
      <c r="D392" s="195">
        <v>210282.13799999992</v>
      </c>
      <c r="E392" s="196">
        <v>-194013.38846530317</v>
      </c>
      <c r="F392" s="195">
        <v>109921.7136193029</v>
      </c>
      <c r="G392" s="196">
        <v>-86032.5335399996</v>
      </c>
      <c r="H392" s="196">
        <v>0</v>
      </c>
      <c r="I392" s="156">
        <v>1.863275</v>
      </c>
      <c r="K392" s="8"/>
      <c r="R392" s="191"/>
      <c r="S392" s="192"/>
      <c r="T392" s="8"/>
      <c r="U392" s="8"/>
      <c r="V392" s="8"/>
      <c r="W392" s="8"/>
      <c r="X392" s="8"/>
    </row>
    <row r="393" spans="1:24" ht="13.5">
      <c r="A393" s="250" t="s">
        <v>3</v>
      </c>
      <c r="B393" s="155">
        <v>0.2916666666666667</v>
      </c>
      <c r="C393" s="196">
        <v>-5378.379000000561</v>
      </c>
      <c r="D393" s="195">
        <v>129245.16200000007</v>
      </c>
      <c r="E393" s="196">
        <v>-388809.53295206913</v>
      </c>
      <c r="F393" s="195">
        <v>93883.75687807002</v>
      </c>
      <c r="G393" s="196">
        <v>171058.99277999985</v>
      </c>
      <c r="H393" s="196">
        <v>0</v>
      </c>
      <c r="I393" s="156">
        <v>1.02076786</v>
      </c>
      <c r="K393" s="8"/>
      <c r="R393" s="191"/>
      <c r="S393" s="192"/>
      <c r="T393" s="8"/>
      <c r="U393" s="8"/>
      <c r="V393" s="8"/>
      <c r="W393" s="8"/>
      <c r="X393" s="8"/>
    </row>
    <row r="394" spans="1:24" ht="13.5">
      <c r="A394" s="250" t="s">
        <v>3</v>
      </c>
      <c r="B394" s="155">
        <v>0.3333333333333333</v>
      </c>
      <c r="C394" s="196">
        <v>-35187.79999999974</v>
      </c>
      <c r="D394" s="195">
        <v>108193.881</v>
      </c>
      <c r="E394" s="196">
        <v>-621579.0775931667</v>
      </c>
      <c r="F394" s="195">
        <v>56468.633897167136</v>
      </c>
      <c r="G394" s="196">
        <v>492104.36247999663</v>
      </c>
      <c r="H394" s="196">
        <v>0</v>
      </c>
      <c r="I394" s="156">
        <v>1.02076786</v>
      </c>
      <c r="K394" s="8"/>
      <c r="R394" s="191"/>
      <c r="S394" s="192"/>
      <c r="T394" s="8"/>
      <c r="U394" s="8"/>
      <c r="V394" s="8"/>
      <c r="W394" s="8"/>
      <c r="X394" s="8"/>
    </row>
    <row r="395" spans="1:24" ht="13.5">
      <c r="A395" s="250" t="s">
        <v>3</v>
      </c>
      <c r="B395" s="155">
        <v>0.375</v>
      </c>
      <c r="C395" s="196">
        <v>-4941.700999999917</v>
      </c>
      <c r="D395" s="195">
        <v>515088.3329999996</v>
      </c>
      <c r="E395" s="196">
        <v>-489716.7786854161</v>
      </c>
      <c r="F395" s="195">
        <v>35243.68171141503</v>
      </c>
      <c r="G395" s="196">
        <v>444326.46500000067</v>
      </c>
      <c r="H395" s="196">
        <v>-500000</v>
      </c>
      <c r="I395" s="156">
        <v>1.8745399999999999</v>
      </c>
      <c r="K395" s="8"/>
      <c r="R395" s="191"/>
      <c r="S395" s="192"/>
      <c r="T395" s="8"/>
      <c r="U395" s="8"/>
      <c r="V395" s="8"/>
      <c r="W395" s="8"/>
      <c r="X395" s="8"/>
    </row>
    <row r="396" spans="1:24" ht="13.5">
      <c r="A396" s="250" t="s">
        <v>3</v>
      </c>
      <c r="B396" s="155">
        <v>0.4166666666666667</v>
      </c>
      <c r="C396" s="196">
        <v>-4935.61600000006</v>
      </c>
      <c r="D396" s="195">
        <v>392904.7410000004</v>
      </c>
      <c r="E396" s="196">
        <v>-738647.449035012</v>
      </c>
      <c r="F396" s="195">
        <v>107124.049807016</v>
      </c>
      <c r="G396" s="196">
        <v>743554.2744300012</v>
      </c>
      <c r="H396" s="196">
        <v>-500000</v>
      </c>
      <c r="I396" s="156">
        <v>1.8745399999999999</v>
      </c>
      <c r="K396" s="8"/>
      <c r="R396" s="191"/>
      <c r="S396" s="192"/>
      <c r="T396" s="8"/>
      <c r="U396" s="8"/>
      <c r="V396" s="8"/>
      <c r="W396" s="8"/>
      <c r="X396" s="8"/>
    </row>
    <row r="397" spans="1:24" ht="13.5">
      <c r="A397" s="250" t="s">
        <v>3</v>
      </c>
      <c r="B397" s="155">
        <v>0.4583333333333333</v>
      </c>
      <c r="C397" s="196">
        <v>-7706.7519999999295</v>
      </c>
      <c r="D397" s="195">
        <v>212063.39300000074</v>
      </c>
      <c r="E397" s="196">
        <v>-531028.203152788</v>
      </c>
      <c r="F397" s="195">
        <v>383127.802056789</v>
      </c>
      <c r="G397" s="196">
        <v>443543.75985000003</v>
      </c>
      <c r="H397" s="196">
        <v>-500000</v>
      </c>
      <c r="I397" s="156">
        <v>1.8745399999999999</v>
      </c>
      <c r="K397" s="8"/>
      <c r="R397" s="191"/>
      <c r="S397" s="192"/>
      <c r="T397" s="8"/>
      <c r="U397" s="8"/>
      <c r="V397" s="8"/>
      <c r="W397" s="8"/>
      <c r="X397" s="8"/>
    </row>
    <row r="398" spans="1:24" ht="13.5">
      <c r="A398" s="250" t="s">
        <v>3</v>
      </c>
      <c r="B398" s="155">
        <v>0.5</v>
      </c>
      <c r="C398" s="196">
        <v>-7436.292000000109</v>
      </c>
      <c r="D398" s="195">
        <v>162004.82299999992</v>
      </c>
      <c r="E398" s="196">
        <v>-360405.8382007351</v>
      </c>
      <c r="F398" s="195">
        <v>298738.60104873404</v>
      </c>
      <c r="G398" s="196">
        <v>407098.7056800015</v>
      </c>
      <c r="H398" s="196">
        <v>-500000</v>
      </c>
      <c r="I398" s="156">
        <v>1.8745399999999999</v>
      </c>
      <c r="K398" s="8"/>
      <c r="R398" s="191"/>
      <c r="S398" s="192"/>
      <c r="T398" s="8"/>
      <c r="U398" s="8"/>
      <c r="V398" s="8"/>
      <c r="W398" s="8"/>
      <c r="X398" s="8"/>
    </row>
    <row r="399" spans="1:24" ht="13.5">
      <c r="A399" s="250" t="s">
        <v>3</v>
      </c>
      <c r="B399" s="155">
        <v>0.5416666666666666</v>
      </c>
      <c r="C399" s="196">
        <v>-30216.614999999976</v>
      </c>
      <c r="D399" s="195">
        <v>110718.54700000033</v>
      </c>
      <c r="E399" s="196">
        <v>-385107.2628884321</v>
      </c>
      <c r="F399" s="195">
        <v>317434.6486824301</v>
      </c>
      <c r="G399" s="196">
        <v>287170.68267999956</v>
      </c>
      <c r="H399" s="196">
        <v>-300000</v>
      </c>
      <c r="I399" s="156">
        <v>1.8694</v>
      </c>
      <c r="K399" s="8"/>
      <c r="R399" s="191"/>
      <c r="S399" s="192"/>
      <c r="T399" s="8"/>
      <c r="U399" s="8"/>
      <c r="V399" s="8"/>
      <c r="W399" s="8"/>
      <c r="X399" s="8"/>
    </row>
    <row r="400" spans="1:24" ht="13.5">
      <c r="A400" s="250" t="s">
        <v>3</v>
      </c>
      <c r="B400" s="155">
        <v>0.5833333333333334</v>
      </c>
      <c r="C400" s="196">
        <v>-1691.8110000002246</v>
      </c>
      <c r="D400" s="195">
        <v>177132.82700000008</v>
      </c>
      <c r="E400" s="196">
        <v>-294188.3994072078</v>
      </c>
      <c r="F400" s="195">
        <v>270434.17589520593</v>
      </c>
      <c r="G400" s="196">
        <v>148313.20712000233</v>
      </c>
      <c r="H400" s="196">
        <v>-300000</v>
      </c>
      <c r="I400" s="156">
        <v>1.8694</v>
      </c>
      <c r="K400" s="8"/>
      <c r="R400" s="191"/>
      <c r="S400" s="192"/>
      <c r="T400" s="8"/>
      <c r="U400" s="8"/>
      <c r="V400" s="8"/>
      <c r="W400" s="8"/>
      <c r="X400" s="8"/>
    </row>
    <row r="401" spans="1:24" ht="13.5">
      <c r="A401" s="250" t="s">
        <v>3</v>
      </c>
      <c r="B401" s="155">
        <v>0.625</v>
      </c>
      <c r="C401" s="196">
        <v>-6314.912000000164</v>
      </c>
      <c r="D401" s="195">
        <v>180136.4130000001</v>
      </c>
      <c r="E401" s="196">
        <v>-244913.36813676395</v>
      </c>
      <c r="F401" s="195">
        <v>291315.46184276394</v>
      </c>
      <c r="G401" s="196">
        <v>79776.40560999926</v>
      </c>
      <c r="H401" s="196">
        <v>-300000</v>
      </c>
      <c r="I401" s="156">
        <v>1.8694</v>
      </c>
      <c r="K401" s="8"/>
      <c r="R401" s="191"/>
      <c r="S401" s="192"/>
      <c r="T401" s="8"/>
      <c r="U401" s="8"/>
      <c r="V401" s="8"/>
      <c r="W401" s="8"/>
      <c r="X401" s="8"/>
    </row>
    <row r="402" spans="1:24" ht="13.5">
      <c r="A402" s="250" t="s">
        <v>3</v>
      </c>
      <c r="B402" s="155">
        <v>0.6666666666666666</v>
      </c>
      <c r="C402" s="196">
        <v>-191000.51</v>
      </c>
      <c r="D402" s="195">
        <v>110361.86100000083</v>
      </c>
      <c r="E402" s="196">
        <v>-239267.49101124905</v>
      </c>
      <c r="F402" s="195">
        <v>515586.9736952481</v>
      </c>
      <c r="G402" s="196">
        <v>104319.16592000227</v>
      </c>
      <c r="H402" s="196">
        <v>-300000</v>
      </c>
      <c r="I402" s="156">
        <v>1.8684333300000002</v>
      </c>
      <c r="K402" s="8"/>
      <c r="R402" s="191"/>
      <c r="S402" s="192"/>
      <c r="T402" s="8"/>
      <c r="U402" s="8"/>
      <c r="V402" s="8"/>
      <c r="W402" s="8"/>
      <c r="X402" s="8"/>
    </row>
    <row r="403" spans="1:24" ht="13.5">
      <c r="A403" s="250" t="s">
        <v>3</v>
      </c>
      <c r="B403" s="155">
        <v>0.7083333333333334</v>
      </c>
      <c r="C403" s="196">
        <v>-10200.740000000402</v>
      </c>
      <c r="D403" s="195">
        <v>133116.85200000042</v>
      </c>
      <c r="E403" s="196">
        <v>-434636.10404991184</v>
      </c>
      <c r="F403" s="195">
        <v>201159.988389913</v>
      </c>
      <c r="G403" s="196">
        <v>410560.0037999988</v>
      </c>
      <c r="H403" s="196">
        <v>-300000</v>
      </c>
      <c r="I403" s="156">
        <v>1.8684333300000002</v>
      </c>
      <c r="K403" s="8"/>
      <c r="R403" s="191"/>
      <c r="S403" s="192"/>
      <c r="T403" s="8"/>
      <c r="U403" s="8"/>
      <c r="V403" s="8"/>
      <c r="W403" s="8"/>
      <c r="X403" s="8"/>
    </row>
    <row r="404" spans="1:24" ht="13.5">
      <c r="A404" s="250" t="s">
        <v>3</v>
      </c>
      <c r="B404" s="155">
        <v>0.75</v>
      </c>
      <c r="C404" s="196">
        <v>-31504.50799999996</v>
      </c>
      <c r="D404" s="195">
        <v>109637.88399999983</v>
      </c>
      <c r="E404" s="196">
        <v>-280684.67085190804</v>
      </c>
      <c r="F404" s="195">
        <v>382418.37197190477</v>
      </c>
      <c r="G404" s="196">
        <v>120132.92266999988</v>
      </c>
      <c r="H404" s="196">
        <v>-300000</v>
      </c>
      <c r="I404" s="156">
        <v>1.8665</v>
      </c>
      <c r="K404" s="8"/>
      <c r="R404" s="191"/>
      <c r="S404" s="192"/>
      <c r="T404" s="8"/>
      <c r="U404" s="8"/>
      <c r="V404" s="8"/>
      <c r="W404" s="8"/>
      <c r="X404" s="8"/>
    </row>
    <row r="405" spans="1:24" ht="13.5">
      <c r="A405" s="250" t="s">
        <v>3</v>
      </c>
      <c r="B405" s="155">
        <v>0.7916666666666666</v>
      </c>
      <c r="C405" s="196">
        <v>-128046.23899999964</v>
      </c>
      <c r="D405" s="195">
        <v>109244.61800000012</v>
      </c>
      <c r="E405" s="196">
        <v>-354775.30902701494</v>
      </c>
      <c r="F405" s="195">
        <v>31109.45942701689</v>
      </c>
      <c r="G405" s="196">
        <v>642467.470780001</v>
      </c>
      <c r="H405" s="196">
        <v>-300000</v>
      </c>
      <c r="I405" s="156">
        <v>1.8665</v>
      </c>
      <c r="K405" s="8"/>
      <c r="R405" s="191"/>
      <c r="S405" s="192"/>
      <c r="T405" s="8"/>
      <c r="U405" s="8"/>
      <c r="V405" s="8"/>
      <c r="W405" s="8"/>
      <c r="X405" s="8"/>
    </row>
    <row r="406" spans="1:24" ht="13.5">
      <c r="A406" s="250" t="s">
        <v>3</v>
      </c>
      <c r="B406" s="155">
        <v>0.8333333333333334</v>
      </c>
      <c r="C406" s="196">
        <v>-35042.16599999974</v>
      </c>
      <c r="D406" s="195">
        <v>19520.572000000044</v>
      </c>
      <c r="E406" s="196">
        <v>-584439.3682432369</v>
      </c>
      <c r="F406" s="195">
        <v>128315.2723932369</v>
      </c>
      <c r="G406" s="196">
        <v>771645.6899799984</v>
      </c>
      <c r="H406" s="196">
        <v>-300000</v>
      </c>
      <c r="I406" s="156">
        <v>1.8665</v>
      </c>
      <c r="K406" s="8"/>
      <c r="R406" s="191"/>
      <c r="S406" s="192"/>
      <c r="T406" s="8"/>
      <c r="U406" s="8"/>
      <c r="V406" s="8"/>
      <c r="W406" s="8"/>
      <c r="X406" s="8"/>
    </row>
    <row r="407" spans="1:24" ht="13.5">
      <c r="A407" s="250" t="s">
        <v>3</v>
      </c>
      <c r="B407" s="155">
        <v>0.875</v>
      </c>
      <c r="C407" s="196">
        <v>-12932.11800000034</v>
      </c>
      <c r="D407" s="195">
        <v>27788.148999999732</v>
      </c>
      <c r="E407" s="196">
        <v>-473969.0961678531</v>
      </c>
      <c r="F407" s="195">
        <v>64322.33404185263</v>
      </c>
      <c r="G407" s="196">
        <v>394790.7309799993</v>
      </c>
      <c r="H407" s="196">
        <v>0</v>
      </c>
      <c r="I407" s="156">
        <v>1.02076786</v>
      </c>
      <c r="K407" s="8"/>
      <c r="R407" s="191"/>
      <c r="S407" s="192"/>
      <c r="T407" s="8"/>
      <c r="U407" s="8"/>
      <c r="V407" s="8"/>
      <c r="W407" s="8"/>
      <c r="X407" s="8"/>
    </row>
    <row r="408" spans="1:24" ht="13.5">
      <c r="A408" s="250" t="s">
        <v>3</v>
      </c>
      <c r="B408" s="155">
        <v>0.9166666666666666</v>
      </c>
      <c r="C408" s="196">
        <v>-48528.04699999965</v>
      </c>
      <c r="D408" s="195">
        <v>18137.52000000007</v>
      </c>
      <c r="E408" s="196">
        <v>-437190.4506480506</v>
      </c>
      <c r="F408" s="195">
        <v>73680.1252140486</v>
      </c>
      <c r="G408" s="196">
        <v>393900.85195000225</v>
      </c>
      <c r="H408" s="196">
        <v>0</v>
      </c>
      <c r="I408" s="156">
        <v>1.02076786</v>
      </c>
      <c r="K408" s="8"/>
      <c r="R408" s="191"/>
      <c r="S408" s="192"/>
      <c r="T408" s="8"/>
      <c r="U408" s="8"/>
      <c r="V408" s="8"/>
      <c r="W408" s="8"/>
      <c r="X408" s="8"/>
    </row>
    <row r="409" spans="1:24" ht="13.5">
      <c r="A409" s="250" t="s">
        <v>3</v>
      </c>
      <c r="B409" s="155">
        <v>0.9583333333333334</v>
      </c>
      <c r="C409" s="196">
        <v>-28111.48499999998</v>
      </c>
      <c r="D409" s="195">
        <v>18641.036000000655</v>
      </c>
      <c r="E409" s="196">
        <v>-440270.2035024722</v>
      </c>
      <c r="F409" s="195">
        <v>191398.8388404709</v>
      </c>
      <c r="G409" s="196">
        <v>258341.81324999616</v>
      </c>
      <c r="H409" s="196">
        <v>0</v>
      </c>
      <c r="I409" s="156">
        <v>1.02076786</v>
      </c>
      <c r="K409" s="8"/>
      <c r="R409" s="191"/>
      <c r="S409" s="192"/>
      <c r="T409" s="8"/>
      <c r="U409" s="8"/>
      <c r="V409" s="8"/>
      <c r="W409" s="8"/>
      <c r="X409" s="8"/>
    </row>
    <row r="410" spans="1:24" ht="13.5">
      <c r="A410" s="250" t="s">
        <v>3</v>
      </c>
      <c r="B410" s="155">
        <v>1</v>
      </c>
      <c r="C410" s="196">
        <v>-26392.57300000016</v>
      </c>
      <c r="D410" s="195">
        <v>18885.571999999767</v>
      </c>
      <c r="E410" s="196">
        <v>-374080.02129286487</v>
      </c>
      <c r="F410" s="195">
        <v>41117.58848286601</v>
      </c>
      <c r="G410" s="196">
        <v>340469.4337800018</v>
      </c>
      <c r="H410" s="196">
        <v>0</v>
      </c>
      <c r="I410" s="156">
        <v>1.02076786</v>
      </c>
      <c r="K410" s="8"/>
      <c r="R410" s="191"/>
      <c r="S410" s="192"/>
      <c r="T410" s="8"/>
      <c r="U410" s="8"/>
      <c r="V410" s="8"/>
      <c r="W410" s="8"/>
      <c r="X410" s="8"/>
    </row>
    <row r="411" spans="1:24" ht="13.5">
      <c r="A411" s="250">
        <v>40135</v>
      </c>
      <c r="B411" s="155">
        <v>0.041666666666666664</v>
      </c>
      <c r="C411" s="196">
        <v>-1447.401</v>
      </c>
      <c r="D411" s="195">
        <v>64276.446999999665</v>
      </c>
      <c r="E411" s="196">
        <v>-675080.7856035678</v>
      </c>
      <c r="F411" s="195">
        <v>40110.15415357</v>
      </c>
      <c r="G411" s="196">
        <v>572141.5851000022</v>
      </c>
      <c r="H411" s="196">
        <v>0</v>
      </c>
      <c r="I411" s="156">
        <v>1.02076786</v>
      </c>
      <c r="K411" s="8"/>
      <c r="R411" s="191"/>
      <c r="S411" s="192"/>
      <c r="T411" s="8"/>
      <c r="U411" s="8"/>
      <c r="V411" s="8"/>
      <c r="W411" s="8"/>
      <c r="X411" s="8"/>
    </row>
    <row r="412" spans="1:24" ht="13.5">
      <c r="A412" s="250" t="s">
        <v>3</v>
      </c>
      <c r="B412" s="155">
        <v>0.08333333333333333</v>
      </c>
      <c r="C412" s="196">
        <v>-22161.817999999963</v>
      </c>
      <c r="D412" s="195">
        <v>18029.310000000132</v>
      </c>
      <c r="E412" s="196">
        <v>-926395.2583980012</v>
      </c>
      <c r="F412" s="195">
        <v>13760.4</v>
      </c>
      <c r="G412" s="196">
        <v>916767.3668400003</v>
      </c>
      <c r="H412" s="196">
        <v>0</v>
      </c>
      <c r="I412" s="156">
        <v>1.02076786</v>
      </c>
      <c r="K412" s="8"/>
      <c r="R412" s="191"/>
      <c r="S412" s="192"/>
      <c r="T412" s="8"/>
      <c r="U412" s="8"/>
      <c r="V412" s="8"/>
      <c r="W412" s="8"/>
      <c r="X412" s="8"/>
    </row>
    <row r="413" spans="1:24" ht="13.5">
      <c r="A413" s="250" t="s">
        <v>3</v>
      </c>
      <c r="B413" s="155">
        <v>0.125</v>
      </c>
      <c r="C413" s="196">
        <v>-3577.896000000067</v>
      </c>
      <c r="D413" s="195">
        <v>28131.861000000026</v>
      </c>
      <c r="E413" s="196">
        <v>-560127.2814060003</v>
      </c>
      <c r="F413" s="195">
        <v>18523.36834999998</v>
      </c>
      <c r="G413" s="196">
        <v>517049.9476900011</v>
      </c>
      <c r="H413" s="196">
        <v>0</v>
      </c>
      <c r="I413" s="156">
        <v>1.02076786</v>
      </c>
      <c r="K413" s="8"/>
      <c r="R413" s="191"/>
      <c r="S413" s="192"/>
      <c r="T413" s="8"/>
      <c r="U413" s="8"/>
      <c r="V413" s="8"/>
      <c r="W413" s="8"/>
      <c r="X413" s="8"/>
    </row>
    <row r="414" spans="1:24" ht="13.5">
      <c r="A414" s="250" t="s">
        <v>3</v>
      </c>
      <c r="B414" s="155">
        <v>0.16666666666666666</v>
      </c>
      <c r="C414" s="196">
        <v>-2191.2919999999363</v>
      </c>
      <c r="D414" s="195">
        <v>26026.466999998847</v>
      </c>
      <c r="E414" s="196">
        <v>-231732.363147264</v>
      </c>
      <c r="F414" s="195">
        <v>143189.0063072652</v>
      </c>
      <c r="G414" s="196">
        <v>-335291.81833999924</v>
      </c>
      <c r="H414" s="196">
        <v>400000</v>
      </c>
      <c r="I414" s="156">
        <v>1.0047000000000001</v>
      </c>
      <c r="K414" s="8"/>
      <c r="R414" s="191"/>
      <c r="S414" s="192"/>
      <c r="T414" s="8"/>
      <c r="U414" s="8"/>
      <c r="V414" s="8"/>
      <c r="W414" s="8"/>
      <c r="X414" s="8"/>
    </row>
    <row r="415" spans="1:24" ht="13.5">
      <c r="A415" s="250" t="s">
        <v>3</v>
      </c>
      <c r="B415" s="155">
        <v>0.20833333333333334</v>
      </c>
      <c r="C415" s="196">
        <v>-12201.38300000016</v>
      </c>
      <c r="D415" s="195">
        <v>20214.428000000127</v>
      </c>
      <c r="E415" s="196">
        <v>-239191.5056252683</v>
      </c>
      <c r="F415" s="195">
        <v>53087.289075267254</v>
      </c>
      <c r="G415" s="196">
        <v>-221908.82853000076</v>
      </c>
      <c r="H415" s="196">
        <v>400000</v>
      </c>
      <c r="I415" s="156">
        <v>1.0092</v>
      </c>
      <c r="K415" s="8"/>
      <c r="R415" s="191"/>
      <c r="S415" s="192"/>
      <c r="T415" s="8"/>
      <c r="U415" s="8"/>
      <c r="V415" s="8"/>
      <c r="W415" s="8"/>
      <c r="X415" s="8"/>
    </row>
    <row r="416" spans="1:24" ht="13.5">
      <c r="A416" s="250" t="s">
        <v>3</v>
      </c>
      <c r="B416" s="155">
        <v>0.25</v>
      </c>
      <c r="C416" s="196">
        <v>-8038.843999999632</v>
      </c>
      <c r="D416" s="195">
        <v>22898.520000000197</v>
      </c>
      <c r="E416" s="196">
        <v>-187626.33975550462</v>
      </c>
      <c r="F416" s="195">
        <v>463478.7504015049</v>
      </c>
      <c r="G416" s="196">
        <v>-690712.0868500002</v>
      </c>
      <c r="H416" s="196">
        <v>400000</v>
      </c>
      <c r="I416" s="156">
        <v>1.0092</v>
      </c>
      <c r="K416" s="8"/>
      <c r="R416" s="191"/>
      <c r="S416" s="192"/>
      <c r="T416" s="8"/>
      <c r="U416" s="8"/>
      <c r="V416" s="8"/>
      <c r="W416" s="8"/>
      <c r="X416" s="8"/>
    </row>
    <row r="417" spans="1:24" ht="13.5">
      <c r="A417" s="250" t="s">
        <v>3</v>
      </c>
      <c r="B417" s="155">
        <v>0.2916666666666667</v>
      </c>
      <c r="C417" s="196">
        <v>-15025.781999999599</v>
      </c>
      <c r="D417" s="195">
        <v>65206.44400000053</v>
      </c>
      <c r="E417" s="196">
        <v>-223712.51011900383</v>
      </c>
      <c r="F417" s="195">
        <v>663649.9488290052</v>
      </c>
      <c r="G417" s="196">
        <v>-890118.1004299993</v>
      </c>
      <c r="H417" s="196">
        <v>400000</v>
      </c>
      <c r="I417" s="156">
        <v>1.0109</v>
      </c>
      <c r="K417" s="8"/>
      <c r="R417" s="191"/>
      <c r="S417" s="192"/>
      <c r="T417" s="8"/>
      <c r="U417" s="8"/>
      <c r="V417" s="8"/>
      <c r="W417" s="8"/>
      <c r="X417" s="8"/>
    </row>
    <row r="418" spans="1:24" ht="13.5">
      <c r="A418" s="250" t="s">
        <v>3</v>
      </c>
      <c r="B418" s="155">
        <v>0.3333333333333333</v>
      </c>
      <c r="C418" s="196">
        <v>-21528.87100000013</v>
      </c>
      <c r="D418" s="195">
        <v>48160.06599999988</v>
      </c>
      <c r="E418" s="196">
        <v>-229819.01353761024</v>
      </c>
      <c r="F418" s="195">
        <v>383327.987411612</v>
      </c>
      <c r="G418" s="196">
        <v>-180140.1691500013</v>
      </c>
      <c r="H418" s="196">
        <v>0</v>
      </c>
      <c r="I418" s="156">
        <v>1.86788095</v>
      </c>
      <c r="K418" s="8"/>
      <c r="R418" s="191"/>
      <c r="S418" s="192"/>
      <c r="T418" s="8"/>
      <c r="U418" s="8"/>
      <c r="V418" s="8"/>
      <c r="W418" s="8"/>
      <c r="X418" s="8"/>
    </row>
    <row r="419" spans="1:24" ht="13.5">
      <c r="A419" s="250" t="s">
        <v>3</v>
      </c>
      <c r="B419" s="155">
        <v>0.375</v>
      </c>
      <c r="C419" s="196">
        <v>-4192.471999999666</v>
      </c>
      <c r="D419" s="195">
        <v>64334.16700000028</v>
      </c>
      <c r="E419" s="196">
        <v>-555350.9155091865</v>
      </c>
      <c r="F419" s="195">
        <v>52503.71212518492</v>
      </c>
      <c r="G419" s="196">
        <v>442705.50876000104</v>
      </c>
      <c r="H419" s="196">
        <v>0</v>
      </c>
      <c r="I419" s="156">
        <v>1.012</v>
      </c>
      <c r="K419" s="8"/>
      <c r="R419" s="191"/>
      <c r="S419" s="192"/>
      <c r="T419" s="8"/>
      <c r="U419" s="8"/>
      <c r="V419" s="8"/>
      <c r="W419" s="8"/>
      <c r="X419" s="8"/>
    </row>
    <row r="420" spans="1:24" ht="13.5">
      <c r="A420" s="250" t="s">
        <v>3</v>
      </c>
      <c r="B420" s="155">
        <v>0.4166666666666667</v>
      </c>
      <c r="C420" s="196">
        <v>-35576.14499999997</v>
      </c>
      <c r="D420" s="195">
        <v>128311.44699999972</v>
      </c>
      <c r="E420" s="196">
        <v>-635324.378287149</v>
      </c>
      <c r="F420" s="195">
        <v>41488.451775148</v>
      </c>
      <c r="G420" s="196">
        <v>501100.6240599989</v>
      </c>
      <c r="H420" s="196">
        <v>0</v>
      </c>
      <c r="I420" s="156">
        <v>1.012</v>
      </c>
      <c r="K420" s="8"/>
      <c r="R420" s="191"/>
      <c r="S420" s="192"/>
      <c r="T420" s="8"/>
      <c r="U420" s="8"/>
      <c r="V420" s="8"/>
      <c r="W420" s="8"/>
      <c r="X420" s="8"/>
    </row>
    <row r="421" spans="1:24" ht="13.5">
      <c r="A421" s="250" t="s">
        <v>3</v>
      </c>
      <c r="B421" s="155">
        <v>0.4583333333333333</v>
      </c>
      <c r="C421" s="196">
        <v>-65558.70900000006</v>
      </c>
      <c r="D421" s="195">
        <v>52287.42400000004</v>
      </c>
      <c r="E421" s="196">
        <v>-285806.7901949688</v>
      </c>
      <c r="F421" s="195">
        <v>58913.9601929708</v>
      </c>
      <c r="G421" s="196">
        <v>240164.11477999954</v>
      </c>
      <c r="H421" s="196">
        <v>0</v>
      </c>
      <c r="I421" s="156">
        <v>1.012</v>
      </c>
      <c r="K421" s="8"/>
      <c r="R421" s="191"/>
      <c r="S421" s="192"/>
      <c r="T421" s="8"/>
      <c r="U421" s="8"/>
      <c r="V421" s="8"/>
      <c r="W421" s="8"/>
      <c r="X421" s="8"/>
    </row>
    <row r="422" spans="1:24" ht="13.5">
      <c r="A422" s="250" t="s">
        <v>3</v>
      </c>
      <c r="B422" s="155">
        <v>0.5</v>
      </c>
      <c r="C422" s="196">
        <v>-31677.21699999965</v>
      </c>
      <c r="D422" s="195">
        <v>48563.515</v>
      </c>
      <c r="E422" s="196">
        <v>-268066.490029119</v>
      </c>
      <c r="F422" s="195">
        <v>130978.41392711714</v>
      </c>
      <c r="G422" s="196">
        <v>120201.7776999998</v>
      </c>
      <c r="H422" s="196">
        <v>0</v>
      </c>
      <c r="I422" s="156">
        <v>1.012</v>
      </c>
      <c r="K422" s="8"/>
      <c r="R422" s="191"/>
      <c r="S422" s="192"/>
      <c r="T422" s="8"/>
      <c r="U422" s="8"/>
      <c r="V422" s="8"/>
      <c r="W422" s="8"/>
      <c r="X422" s="8"/>
    </row>
    <row r="423" spans="1:24" ht="13.5">
      <c r="A423" s="250" t="s">
        <v>3</v>
      </c>
      <c r="B423" s="155">
        <v>0.5416666666666666</v>
      </c>
      <c r="C423" s="196">
        <v>-1617.4669999999905</v>
      </c>
      <c r="D423" s="195">
        <v>61563.70699999985</v>
      </c>
      <c r="E423" s="196">
        <v>-56269.44234090989</v>
      </c>
      <c r="F423" s="195">
        <v>212508.41235490981</v>
      </c>
      <c r="G423" s="196">
        <v>-216185.21044000215</v>
      </c>
      <c r="H423" s="196">
        <v>0</v>
      </c>
      <c r="I423" s="156">
        <v>1.86788095</v>
      </c>
      <c r="K423" s="8"/>
      <c r="R423" s="191"/>
      <c r="S423" s="192"/>
      <c r="T423" s="8"/>
      <c r="U423" s="8"/>
      <c r="V423" s="8"/>
      <c r="W423" s="8"/>
      <c r="X423" s="8"/>
    </row>
    <row r="424" spans="1:24" ht="13.5">
      <c r="A424" s="250" t="s">
        <v>3</v>
      </c>
      <c r="B424" s="155">
        <v>0.5833333333333334</v>
      </c>
      <c r="C424" s="196">
        <v>-1217.963999999801</v>
      </c>
      <c r="D424" s="195">
        <v>82981.67799999955</v>
      </c>
      <c r="E424" s="196">
        <v>-81511.12379470681</v>
      </c>
      <c r="F424" s="195">
        <v>439822.201882707</v>
      </c>
      <c r="G424" s="196">
        <v>-440074.79202999803</v>
      </c>
      <c r="H424" s="196">
        <v>0</v>
      </c>
      <c r="I424" s="156">
        <v>1.86788095</v>
      </c>
      <c r="K424" s="8"/>
      <c r="R424" s="191"/>
      <c r="S424" s="192"/>
      <c r="T424" s="8"/>
      <c r="U424" s="8"/>
      <c r="V424" s="8"/>
      <c r="W424" s="8"/>
      <c r="X424" s="8"/>
    </row>
    <row r="425" spans="1:24" ht="13.5">
      <c r="A425" s="250" t="s">
        <v>3</v>
      </c>
      <c r="B425" s="155">
        <v>0.625</v>
      </c>
      <c r="C425" s="196">
        <v>-99282.96000000012</v>
      </c>
      <c r="D425" s="195">
        <v>49027.10000000018</v>
      </c>
      <c r="E425" s="196">
        <v>-83024.05812609955</v>
      </c>
      <c r="F425" s="195">
        <v>283838.35397409933</v>
      </c>
      <c r="G425" s="196">
        <v>-150558.43554000187</v>
      </c>
      <c r="H425" s="196">
        <v>0</v>
      </c>
      <c r="I425" s="156">
        <v>1.86788095</v>
      </c>
      <c r="K425" s="8"/>
      <c r="R425" s="191"/>
      <c r="S425" s="192"/>
      <c r="T425" s="8"/>
      <c r="U425" s="8"/>
      <c r="V425" s="8"/>
      <c r="W425" s="8"/>
      <c r="X425" s="8"/>
    </row>
    <row r="426" spans="1:24" ht="13.5">
      <c r="A426" s="250" t="s">
        <v>3</v>
      </c>
      <c r="B426" s="155">
        <v>0.6666666666666666</v>
      </c>
      <c r="C426" s="196">
        <v>-1226.3729999999937</v>
      </c>
      <c r="D426" s="195">
        <v>102921.40399999908</v>
      </c>
      <c r="E426" s="196">
        <v>-148450.19646414442</v>
      </c>
      <c r="F426" s="195">
        <v>333336.10682614415</v>
      </c>
      <c r="G426" s="196">
        <v>-286580.9412300006</v>
      </c>
      <c r="H426" s="196">
        <v>0</v>
      </c>
      <c r="I426" s="156">
        <v>1.86788095</v>
      </c>
      <c r="K426" s="8"/>
      <c r="R426" s="191"/>
      <c r="S426" s="192"/>
      <c r="T426" s="8"/>
      <c r="U426" s="8"/>
      <c r="V426" s="8"/>
      <c r="W426" s="8"/>
      <c r="X426" s="8"/>
    </row>
    <row r="427" spans="1:24" ht="13.5">
      <c r="A427" s="250" t="s">
        <v>3</v>
      </c>
      <c r="B427" s="155">
        <v>0.7083333333333334</v>
      </c>
      <c r="C427" s="196">
        <v>-11453.839000000193</v>
      </c>
      <c r="D427" s="195">
        <v>64686.84599999996</v>
      </c>
      <c r="E427" s="196">
        <v>-184618.64207567816</v>
      </c>
      <c r="F427" s="195">
        <v>417609.0872056792</v>
      </c>
      <c r="G427" s="196">
        <v>-286223.45232000103</v>
      </c>
      <c r="H427" s="196">
        <v>0</v>
      </c>
      <c r="I427" s="156">
        <v>1.86788095</v>
      </c>
      <c r="K427" s="8"/>
      <c r="R427" s="191"/>
      <c r="S427" s="192"/>
      <c r="T427" s="8"/>
      <c r="U427" s="8"/>
      <c r="V427" s="8"/>
      <c r="W427" s="8"/>
      <c r="X427" s="8"/>
    </row>
    <row r="428" spans="1:24" ht="13.5">
      <c r="A428" s="250" t="s">
        <v>3</v>
      </c>
      <c r="B428" s="155">
        <v>0.75</v>
      </c>
      <c r="C428" s="196">
        <v>-2614.2019999996533</v>
      </c>
      <c r="D428" s="195">
        <v>55689.96199999982</v>
      </c>
      <c r="E428" s="196">
        <v>-117620.23440872126</v>
      </c>
      <c r="F428" s="195">
        <v>284832.1144987206</v>
      </c>
      <c r="G428" s="196">
        <v>-220287.64051000038</v>
      </c>
      <c r="H428" s="196">
        <v>0</v>
      </c>
      <c r="I428" s="156">
        <v>1.86788095</v>
      </c>
      <c r="K428" s="8"/>
      <c r="R428" s="191"/>
      <c r="S428" s="192"/>
      <c r="T428" s="8"/>
      <c r="U428" s="8"/>
      <c r="V428" s="8"/>
      <c r="W428" s="8"/>
      <c r="X428" s="8"/>
    </row>
    <row r="429" spans="1:24" ht="13.5">
      <c r="A429" s="250" t="s">
        <v>3</v>
      </c>
      <c r="B429" s="155">
        <v>0.7916666666666666</v>
      </c>
      <c r="C429" s="196">
        <v>-44315.74500000006</v>
      </c>
      <c r="D429" s="195">
        <v>54280.034999999814</v>
      </c>
      <c r="E429" s="196">
        <v>-226746.322057838</v>
      </c>
      <c r="F429" s="195">
        <v>496279.5358278372</v>
      </c>
      <c r="G429" s="196">
        <v>-279497.5041599991</v>
      </c>
      <c r="H429" s="196">
        <v>0</v>
      </c>
      <c r="I429" s="156">
        <v>1.86788095</v>
      </c>
      <c r="K429" s="8"/>
      <c r="R429" s="191"/>
      <c r="S429" s="192"/>
      <c r="T429" s="8"/>
      <c r="U429" s="8"/>
      <c r="V429" s="8"/>
      <c r="W429" s="8"/>
      <c r="X429" s="8"/>
    </row>
    <row r="430" spans="1:24" ht="13.5">
      <c r="A430" s="250" t="s">
        <v>3</v>
      </c>
      <c r="B430" s="155">
        <v>0.8333333333333334</v>
      </c>
      <c r="C430" s="196">
        <v>-1757.6439999990755</v>
      </c>
      <c r="D430" s="195">
        <v>73305.40500000023</v>
      </c>
      <c r="E430" s="196">
        <v>-294933.06506897113</v>
      </c>
      <c r="F430" s="195">
        <v>377791.71698296897</v>
      </c>
      <c r="G430" s="196">
        <v>345593.58658999926</v>
      </c>
      <c r="H430" s="196">
        <v>-500000</v>
      </c>
      <c r="I430" s="156">
        <v>1.8687200000000002</v>
      </c>
      <c r="K430" s="8"/>
      <c r="R430" s="191"/>
      <c r="S430" s="192"/>
      <c r="T430" s="8"/>
      <c r="U430" s="8"/>
      <c r="V430" s="8"/>
      <c r="W430" s="8"/>
      <c r="X430" s="8"/>
    </row>
    <row r="431" spans="1:24" ht="13.5">
      <c r="A431" s="250" t="s">
        <v>3</v>
      </c>
      <c r="B431" s="155">
        <v>0.875</v>
      </c>
      <c r="C431" s="196">
        <v>-9824.797999999713</v>
      </c>
      <c r="D431" s="195">
        <v>48314.10899999976</v>
      </c>
      <c r="E431" s="196">
        <v>-120883.0518661729</v>
      </c>
      <c r="F431" s="195">
        <v>532709.7478901709</v>
      </c>
      <c r="G431" s="196">
        <v>49683.99275000044</v>
      </c>
      <c r="H431" s="196">
        <v>-500000</v>
      </c>
      <c r="I431" s="156">
        <v>1.8687200000000002</v>
      </c>
      <c r="K431" s="8"/>
      <c r="R431" s="191"/>
      <c r="S431" s="192"/>
      <c r="T431" s="8"/>
      <c r="U431" s="8"/>
      <c r="V431" s="8"/>
      <c r="W431" s="8"/>
      <c r="X431" s="8"/>
    </row>
    <row r="432" spans="1:24" ht="13.5">
      <c r="A432" s="250" t="s">
        <v>3</v>
      </c>
      <c r="B432" s="155">
        <v>0.9166666666666666</v>
      </c>
      <c r="C432" s="196">
        <v>-1741.7129999995805</v>
      </c>
      <c r="D432" s="195">
        <v>53098.17500000026</v>
      </c>
      <c r="E432" s="196">
        <v>-151440.50330652515</v>
      </c>
      <c r="F432" s="195">
        <v>445042.8709485241</v>
      </c>
      <c r="G432" s="196">
        <v>155041.17066000216</v>
      </c>
      <c r="H432" s="196">
        <v>-500000</v>
      </c>
      <c r="I432" s="156">
        <v>1.86698</v>
      </c>
      <c r="K432" s="8"/>
      <c r="R432" s="191"/>
      <c r="S432" s="192"/>
      <c r="T432" s="8"/>
      <c r="U432" s="8"/>
      <c r="V432" s="8"/>
      <c r="W432" s="8"/>
      <c r="X432" s="8"/>
    </row>
    <row r="433" spans="1:24" ht="13.5">
      <c r="A433" s="250" t="s">
        <v>3</v>
      </c>
      <c r="B433" s="155">
        <v>0.9583333333333334</v>
      </c>
      <c r="C433" s="196">
        <v>-26716.445000000076</v>
      </c>
      <c r="D433" s="195">
        <v>48164.583000000544</v>
      </c>
      <c r="E433" s="196">
        <v>-200522.9531011641</v>
      </c>
      <c r="F433" s="195">
        <v>357051.3020491651</v>
      </c>
      <c r="G433" s="196">
        <v>322023.51319999876</v>
      </c>
      <c r="H433" s="196">
        <v>-500000</v>
      </c>
      <c r="I433" s="156">
        <v>1.86698</v>
      </c>
      <c r="K433" s="8"/>
      <c r="R433" s="191"/>
      <c r="S433" s="192"/>
      <c r="T433" s="8"/>
      <c r="U433" s="8"/>
      <c r="V433" s="8"/>
      <c r="W433" s="8"/>
      <c r="X433" s="8"/>
    </row>
    <row r="434" spans="1:24" ht="13.5">
      <c r="A434" s="250" t="s">
        <v>3</v>
      </c>
      <c r="B434" s="155">
        <v>1</v>
      </c>
      <c r="C434" s="196">
        <v>-20441.72699999983</v>
      </c>
      <c r="D434" s="195">
        <v>48155.91100000008</v>
      </c>
      <c r="E434" s="196">
        <v>-109161.50593789392</v>
      </c>
      <c r="F434" s="195">
        <v>309265.794095894</v>
      </c>
      <c r="G434" s="196">
        <v>272181.52737000154</v>
      </c>
      <c r="H434" s="196">
        <v>-500000</v>
      </c>
      <c r="I434" s="156">
        <v>1.86698</v>
      </c>
      <c r="K434" s="8"/>
      <c r="R434" s="191"/>
      <c r="S434" s="192"/>
      <c r="T434" s="8"/>
      <c r="U434" s="8"/>
      <c r="V434" s="8"/>
      <c r="W434" s="8"/>
      <c r="X434" s="8"/>
    </row>
    <row r="435" spans="1:24" ht="13.5">
      <c r="A435" s="250">
        <v>40136</v>
      </c>
      <c r="B435" s="155">
        <v>0.041666666666666664</v>
      </c>
      <c r="C435" s="196">
        <v>-59592.824000000226</v>
      </c>
      <c r="D435" s="195">
        <v>48115.13100000019</v>
      </c>
      <c r="E435" s="196">
        <v>-76016.37374724333</v>
      </c>
      <c r="F435" s="195">
        <v>286785.01551524195</v>
      </c>
      <c r="G435" s="196">
        <v>300709.05104999884</v>
      </c>
      <c r="H435" s="196">
        <v>-500000</v>
      </c>
      <c r="I435" s="156">
        <v>1.8737400000000002</v>
      </c>
      <c r="K435" s="8"/>
      <c r="R435" s="191"/>
      <c r="S435" s="192"/>
      <c r="T435" s="8"/>
      <c r="U435" s="8"/>
      <c r="V435" s="8"/>
      <c r="W435" s="8"/>
      <c r="X435" s="8"/>
    </row>
    <row r="436" spans="1:24" ht="13.5">
      <c r="A436" s="250" t="s">
        <v>3</v>
      </c>
      <c r="B436" s="155">
        <v>0.08333333333333333</v>
      </c>
      <c r="C436" s="196">
        <v>-24764.66899999945</v>
      </c>
      <c r="D436" s="195">
        <v>48146.32099999957</v>
      </c>
      <c r="E436" s="196">
        <v>-157870.41919710202</v>
      </c>
      <c r="F436" s="195">
        <v>317133.49709110137</v>
      </c>
      <c r="G436" s="196">
        <v>317355.27000000083</v>
      </c>
      <c r="H436" s="196">
        <v>-500000</v>
      </c>
      <c r="I436" s="156">
        <v>1.8737400000000002</v>
      </c>
      <c r="K436" s="8"/>
      <c r="R436" s="191"/>
      <c r="S436" s="192"/>
      <c r="T436" s="8"/>
      <c r="U436" s="8"/>
      <c r="V436" s="8"/>
      <c r="W436" s="8"/>
      <c r="X436" s="8"/>
    </row>
    <row r="437" spans="1:24" ht="13.5">
      <c r="A437" s="250" t="s">
        <v>3</v>
      </c>
      <c r="B437" s="155">
        <v>0.125</v>
      </c>
      <c r="C437" s="196">
        <v>-5313.237999999123</v>
      </c>
      <c r="D437" s="195">
        <v>49006.374000000054</v>
      </c>
      <c r="E437" s="196">
        <v>-331999.42443444405</v>
      </c>
      <c r="F437" s="195">
        <v>352149.76057044463</v>
      </c>
      <c r="G437" s="196">
        <v>436156.5276299987</v>
      </c>
      <c r="H437" s="196">
        <v>-500000</v>
      </c>
      <c r="I437" s="156">
        <v>1.8737400000000002</v>
      </c>
      <c r="K437" s="8"/>
      <c r="R437" s="191"/>
      <c r="S437" s="192"/>
      <c r="T437" s="8"/>
      <c r="U437" s="8"/>
      <c r="V437" s="8"/>
      <c r="W437" s="8"/>
      <c r="X437" s="8"/>
    </row>
    <row r="438" spans="1:24" ht="13.5">
      <c r="A438" s="250" t="s">
        <v>3</v>
      </c>
      <c r="B438" s="155">
        <v>0.16666666666666666</v>
      </c>
      <c r="C438" s="196">
        <v>-15258.568999999894</v>
      </c>
      <c r="D438" s="195">
        <v>48226.56499999996</v>
      </c>
      <c r="E438" s="196">
        <v>-347608.04488690506</v>
      </c>
      <c r="F438" s="195">
        <v>151419.24900890476</v>
      </c>
      <c r="G438" s="196">
        <v>663220.7999299983</v>
      </c>
      <c r="H438" s="196">
        <v>-500000</v>
      </c>
      <c r="I438" s="156">
        <v>1.8737400000000002</v>
      </c>
      <c r="K438" s="8"/>
      <c r="R438" s="191"/>
      <c r="S438" s="192"/>
      <c r="T438" s="8"/>
      <c r="U438" s="8"/>
      <c r="V438" s="8"/>
      <c r="W438" s="8"/>
      <c r="X438" s="8"/>
    </row>
    <row r="439" spans="1:24" ht="13.5">
      <c r="A439" s="250" t="s">
        <v>3</v>
      </c>
      <c r="B439" s="155">
        <v>0.20833333333333334</v>
      </c>
      <c r="C439" s="196">
        <v>-24686.11400000033</v>
      </c>
      <c r="D439" s="195">
        <v>48132.333000000195</v>
      </c>
      <c r="E439" s="196">
        <v>-324412.38500931597</v>
      </c>
      <c r="F439" s="195">
        <v>194320.95981331848</v>
      </c>
      <c r="G439" s="196">
        <v>406645.2057899983</v>
      </c>
      <c r="H439" s="196">
        <v>-300000</v>
      </c>
      <c r="I439" s="156">
        <v>1.8599</v>
      </c>
      <c r="K439" s="8"/>
      <c r="R439" s="191"/>
      <c r="S439" s="192"/>
      <c r="T439" s="8"/>
      <c r="U439" s="8"/>
      <c r="V439" s="8"/>
      <c r="W439" s="8"/>
      <c r="X439" s="8"/>
    </row>
    <row r="440" spans="1:24" ht="13.5">
      <c r="A440" s="250" t="s">
        <v>3</v>
      </c>
      <c r="B440" s="155">
        <v>0.25</v>
      </c>
      <c r="C440" s="196">
        <v>-15639.465999999527</v>
      </c>
      <c r="D440" s="195">
        <v>48203.92</v>
      </c>
      <c r="E440" s="196">
        <v>-364246.68349125754</v>
      </c>
      <c r="F440" s="195">
        <v>435778.37779125595</v>
      </c>
      <c r="G440" s="196">
        <v>-104096.14868999945</v>
      </c>
      <c r="H440" s="196">
        <v>0</v>
      </c>
      <c r="I440" s="156">
        <v>1.86983143</v>
      </c>
      <c r="K440" s="8"/>
      <c r="R440" s="191"/>
      <c r="S440" s="192"/>
      <c r="T440" s="8"/>
      <c r="U440" s="8"/>
      <c r="V440" s="8"/>
      <c r="W440" s="8"/>
      <c r="X440" s="8"/>
    </row>
    <row r="441" spans="1:24" ht="13.5">
      <c r="A441" s="250" t="s">
        <v>3</v>
      </c>
      <c r="B441" s="155">
        <v>0.2916666666666667</v>
      </c>
      <c r="C441" s="196">
        <v>-166816.1360000001</v>
      </c>
      <c r="D441" s="195">
        <v>10239.024000000853</v>
      </c>
      <c r="E441" s="196">
        <v>-318384.93827212206</v>
      </c>
      <c r="F441" s="195">
        <v>120050.46853811979</v>
      </c>
      <c r="G441" s="196">
        <v>354911.5814099985</v>
      </c>
      <c r="H441" s="196">
        <v>0</v>
      </c>
      <c r="I441" s="156">
        <v>1.012</v>
      </c>
      <c r="K441" s="8"/>
      <c r="R441" s="191"/>
      <c r="S441" s="192"/>
      <c r="T441" s="8"/>
      <c r="U441" s="8"/>
      <c r="V441" s="8"/>
      <c r="W441" s="8"/>
      <c r="X441" s="8"/>
    </row>
    <row r="442" spans="1:24" ht="13.5">
      <c r="A442" s="250" t="s">
        <v>3</v>
      </c>
      <c r="B442" s="155">
        <v>0.3333333333333333</v>
      </c>
      <c r="C442" s="196">
        <v>-148201.9230000001</v>
      </c>
      <c r="D442" s="195">
        <v>1129.6819999992147</v>
      </c>
      <c r="E442" s="196">
        <v>-267966.4085773074</v>
      </c>
      <c r="F442" s="195">
        <v>433150.50954730686</v>
      </c>
      <c r="G442" s="196">
        <v>-18111.86002000165</v>
      </c>
      <c r="H442" s="196">
        <v>0</v>
      </c>
      <c r="I442" s="156">
        <v>1.86983143</v>
      </c>
      <c r="K442" s="8"/>
      <c r="R442" s="191"/>
      <c r="S442" s="192"/>
      <c r="T442" s="8"/>
      <c r="U442" s="8"/>
      <c r="V442" s="8"/>
      <c r="W442" s="8"/>
      <c r="X442" s="8"/>
    </row>
    <row r="443" spans="1:24" ht="13.5">
      <c r="A443" s="250" t="s">
        <v>3</v>
      </c>
      <c r="B443" s="155">
        <v>0.375</v>
      </c>
      <c r="C443" s="196">
        <v>-162321.30900000044</v>
      </c>
      <c r="D443" s="195">
        <v>5816.373000000055</v>
      </c>
      <c r="E443" s="196">
        <v>-349140.92258591</v>
      </c>
      <c r="F443" s="195">
        <v>250971.4442879103</v>
      </c>
      <c r="G443" s="196">
        <v>254674.41446999903</v>
      </c>
      <c r="H443" s="196">
        <v>0</v>
      </c>
      <c r="I443" s="156">
        <v>1.012</v>
      </c>
      <c r="K443" s="8"/>
      <c r="R443" s="191"/>
      <c r="S443" s="192"/>
      <c r="T443" s="8"/>
      <c r="U443" s="8"/>
      <c r="V443" s="8"/>
      <c r="W443" s="8"/>
      <c r="X443" s="8"/>
    </row>
    <row r="444" spans="1:24" ht="13.5">
      <c r="A444" s="250" t="s">
        <v>3</v>
      </c>
      <c r="B444" s="155">
        <v>0.4166666666666667</v>
      </c>
      <c r="C444" s="196">
        <v>-151395.43499999994</v>
      </c>
      <c r="D444" s="195">
        <v>5371.4899999997915</v>
      </c>
      <c r="E444" s="196">
        <v>-259114.39706391335</v>
      </c>
      <c r="F444" s="195">
        <v>133514.0245659114</v>
      </c>
      <c r="G444" s="196">
        <v>271624.3177899999</v>
      </c>
      <c r="H444" s="196">
        <v>0</v>
      </c>
      <c r="I444" s="156">
        <v>1.012</v>
      </c>
      <c r="K444" s="8"/>
      <c r="R444" s="191"/>
      <c r="S444" s="192"/>
      <c r="T444" s="8"/>
      <c r="U444" s="8"/>
      <c r="V444" s="8"/>
      <c r="W444" s="8"/>
      <c r="X444" s="8"/>
    </row>
    <row r="445" spans="1:24" ht="13.5">
      <c r="A445" s="250" t="s">
        <v>3</v>
      </c>
      <c r="B445" s="155">
        <v>0.4583333333333333</v>
      </c>
      <c r="C445" s="196">
        <v>-180463.52599999998</v>
      </c>
      <c r="D445" s="195">
        <v>3799.5419999997566</v>
      </c>
      <c r="E445" s="196">
        <v>-547023.3190105889</v>
      </c>
      <c r="F445" s="195">
        <v>58722.702100588984</v>
      </c>
      <c r="G445" s="196">
        <v>664964.6007200032</v>
      </c>
      <c r="H445" s="196">
        <v>0</v>
      </c>
      <c r="I445" s="156">
        <v>1.012</v>
      </c>
      <c r="K445" s="8"/>
      <c r="R445" s="191"/>
      <c r="S445" s="192"/>
      <c r="T445" s="8"/>
      <c r="U445" s="8"/>
      <c r="V445" s="8"/>
      <c r="W445" s="8"/>
      <c r="X445" s="8"/>
    </row>
    <row r="446" spans="1:24" ht="13.5">
      <c r="A446" s="250" t="s">
        <v>3</v>
      </c>
      <c r="B446" s="155">
        <v>0.5</v>
      </c>
      <c r="C446" s="196">
        <v>-145326.187</v>
      </c>
      <c r="D446" s="195">
        <v>35257.966000000226</v>
      </c>
      <c r="E446" s="196">
        <v>-414123.0373250634</v>
      </c>
      <c r="F446" s="195">
        <v>155820.35576906102</v>
      </c>
      <c r="G446" s="196">
        <v>368370.9020900023</v>
      </c>
      <c r="H446" s="196">
        <v>0</v>
      </c>
      <c r="I446" s="156">
        <v>1.012</v>
      </c>
      <c r="K446" s="8"/>
      <c r="R446" s="191"/>
      <c r="S446" s="192"/>
      <c r="T446" s="8"/>
      <c r="U446" s="8"/>
      <c r="V446" s="8"/>
      <c r="W446" s="8"/>
      <c r="X446" s="8"/>
    </row>
    <row r="447" spans="1:24" ht="13.5">
      <c r="A447" s="250" t="s">
        <v>3</v>
      </c>
      <c r="B447" s="155">
        <v>0.5416666666666666</v>
      </c>
      <c r="C447" s="196">
        <v>-146883.592</v>
      </c>
      <c r="D447" s="195">
        <v>19010.9390000006</v>
      </c>
      <c r="E447" s="196">
        <v>-502704.4171899822</v>
      </c>
      <c r="F447" s="195">
        <v>209760.56553198188</v>
      </c>
      <c r="G447" s="196">
        <v>420816.5048099991</v>
      </c>
      <c r="H447" s="196">
        <v>0</v>
      </c>
      <c r="I447" s="156">
        <v>1.012</v>
      </c>
      <c r="K447" s="8"/>
      <c r="R447" s="191"/>
      <c r="S447" s="192"/>
      <c r="T447" s="8"/>
      <c r="U447" s="8"/>
      <c r="V447" s="8"/>
      <c r="W447" s="8"/>
      <c r="X447" s="8"/>
    </row>
    <row r="448" spans="1:24" ht="13.5">
      <c r="A448" s="250" t="s">
        <v>3</v>
      </c>
      <c r="B448" s="155">
        <v>0.5833333333333334</v>
      </c>
      <c r="C448" s="196">
        <v>-64159.434000000016</v>
      </c>
      <c r="D448" s="195">
        <v>8668.47100000012</v>
      </c>
      <c r="E448" s="196">
        <v>-541657.0778915588</v>
      </c>
      <c r="F448" s="195">
        <v>224232.4705215589</v>
      </c>
      <c r="G448" s="196">
        <v>372915.5703600021</v>
      </c>
      <c r="H448" s="196">
        <v>0</v>
      </c>
      <c r="I448" s="156">
        <v>1.012</v>
      </c>
      <c r="K448" s="8"/>
      <c r="R448" s="191"/>
      <c r="S448" s="192"/>
      <c r="T448" s="8"/>
      <c r="U448" s="8"/>
      <c r="V448" s="8"/>
      <c r="W448" s="8"/>
      <c r="X448" s="8"/>
    </row>
    <row r="449" spans="1:24" ht="13.5">
      <c r="A449" s="250" t="s">
        <v>3</v>
      </c>
      <c r="B449" s="155">
        <v>0.625</v>
      </c>
      <c r="C449" s="196">
        <v>-66505.18600000045</v>
      </c>
      <c r="D449" s="195">
        <v>5893.016999999378</v>
      </c>
      <c r="E449" s="196">
        <v>-491337.652756029</v>
      </c>
      <c r="F449" s="195">
        <v>199723.6727860261</v>
      </c>
      <c r="G449" s="196">
        <v>352226.14888000215</v>
      </c>
      <c r="H449" s="196">
        <v>0</v>
      </c>
      <c r="I449" s="156">
        <v>1.012</v>
      </c>
      <c r="K449" s="8"/>
      <c r="R449" s="191"/>
      <c r="S449" s="192"/>
      <c r="T449" s="8"/>
      <c r="U449" s="8"/>
      <c r="V449" s="8"/>
      <c r="W449" s="8"/>
      <c r="X449" s="8"/>
    </row>
    <row r="450" spans="1:24" ht="13.5">
      <c r="A450" s="250" t="s">
        <v>3</v>
      </c>
      <c r="B450" s="155">
        <v>0.6666666666666666</v>
      </c>
      <c r="C450" s="196">
        <v>-72498.17699999947</v>
      </c>
      <c r="D450" s="195">
        <v>6472.832999999993</v>
      </c>
      <c r="E450" s="196">
        <v>-408778.39373908215</v>
      </c>
      <c r="F450" s="195">
        <v>224460.01014908205</v>
      </c>
      <c r="G450" s="196">
        <v>250343.72769999868</v>
      </c>
      <c r="H450" s="196">
        <v>0</v>
      </c>
      <c r="I450" s="156">
        <v>1.012</v>
      </c>
      <c r="K450" s="8"/>
      <c r="R450" s="191"/>
      <c r="S450" s="192"/>
      <c r="T450" s="8"/>
      <c r="U450" s="8"/>
      <c r="V450" s="8"/>
      <c r="W450" s="8"/>
      <c r="X450" s="8"/>
    </row>
    <row r="451" spans="1:24" ht="13.5">
      <c r="A451" s="250" t="s">
        <v>3</v>
      </c>
      <c r="B451" s="155">
        <v>0.7083333333333334</v>
      </c>
      <c r="C451" s="196">
        <v>-69282.78200000056</v>
      </c>
      <c r="D451" s="195">
        <v>20030.914999999826</v>
      </c>
      <c r="E451" s="196">
        <v>-474579.66765363555</v>
      </c>
      <c r="F451" s="195">
        <v>297579.26413163496</v>
      </c>
      <c r="G451" s="196">
        <v>226252.27094999736</v>
      </c>
      <c r="H451" s="196">
        <v>0</v>
      </c>
      <c r="I451" s="156">
        <v>1.012</v>
      </c>
      <c r="K451" s="8"/>
      <c r="R451" s="191"/>
      <c r="S451" s="192"/>
      <c r="T451" s="8"/>
      <c r="U451" s="8"/>
      <c r="V451" s="8"/>
      <c r="W451" s="8"/>
      <c r="X451" s="8"/>
    </row>
    <row r="452" spans="1:24" ht="13.5">
      <c r="A452" s="250" t="s">
        <v>3</v>
      </c>
      <c r="B452" s="155">
        <v>0.75</v>
      </c>
      <c r="C452" s="196">
        <v>-66136.99700000005</v>
      </c>
      <c r="D452" s="195">
        <v>9732.513000000414</v>
      </c>
      <c r="E452" s="196">
        <v>-445690.1322139245</v>
      </c>
      <c r="F452" s="195">
        <v>263935.02238592505</v>
      </c>
      <c r="G452" s="196">
        <v>238159.59389000115</v>
      </c>
      <c r="H452" s="196">
        <v>0</v>
      </c>
      <c r="I452" s="156">
        <v>1.012</v>
      </c>
      <c r="K452" s="8"/>
      <c r="R452" s="191"/>
      <c r="S452" s="192"/>
      <c r="T452" s="8"/>
      <c r="U452" s="8"/>
      <c r="V452" s="8"/>
      <c r="W452" s="8"/>
      <c r="X452" s="8"/>
    </row>
    <row r="453" spans="1:24" ht="13.5">
      <c r="A453" s="250" t="s">
        <v>3</v>
      </c>
      <c r="B453" s="155">
        <v>0.7916666666666666</v>
      </c>
      <c r="C453" s="196">
        <v>-105586.64</v>
      </c>
      <c r="D453" s="195">
        <v>193.73100000008168</v>
      </c>
      <c r="E453" s="196">
        <v>-391321.0899014463</v>
      </c>
      <c r="F453" s="195">
        <v>285410.91107144713</v>
      </c>
      <c r="G453" s="196">
        <v>211303.0874600006</v>
      </c>
      <c r="H453" s="196">
        <v>0</v>
      </c>
      <c r="I453" s="156">
        <v>1.012</v>
      </c>
      <c r="K453" s="8"/>
      <c r="R453" s="191"/>
      <c r="S453" s="192"/>
      <c r="T453" s="8"/>
      <c r="U453" s="8"/>
      <c r="V453" s="8"/>
      <c r="W453" s="8"/>
      <c r="X453" s="8"/>
    </row>
    <row r="454" spans="1:24" ht="13.5">
      <c r="A454" s="250" t="s">
        <v>3</v>
      </c>
      <c r="B454" s="155">
        <v>0.8333333333333334</v>
      </c>
      <c r="C454" s="196">
        <v>-62518.28199999996</v>
      </c>
      <c r="D454" s="195">
        <v>21311.41400000008</v>
      </c>
      <c r="E454" s="196">
        <v>-353599.99067786237</v>
      </c>
      <c r="F454" s="195">
        <v>294494.44232186413</v>
      </c>
      <c r="G454" s="196">
        <v>100312.41621000145</v>
      </c>
      <c r="H454" s="196">
        <v>0</v>
      </c>
      <c r="I454" s="156">
        <v>1.012</v>
      </c>
      <c r="K454" s="8"/>
      <c r="R454" s="191"/>
      <c r="S454" s="192"/>
      <c r="T454" s="8"/>
      <c r="U454" s="8"/>
      <c r="V454" s="8"/>
      <c r="W454" s="8"/>
      <c r="X454" s="8"/>
    </row>
    <row r="455" spans="1:24" ht="13.5">
      <c r="A455" s="250" t="s">
        <v>3</v>
      </c>
      <c r="B455" s="155">
        <v>0.875</v>
      </c>
      <c r="C455" s="196">
        <v>-62198.982000000484</v>
      </c>
      <c r="D455" s="195">
        <v>30904.580999999816</v>
      </c>
      <c r="E455" s="196">
        <v>-387359.805103129</v>
      </c>
      <c r="F455" s="195">
        <v>213972.16863513133</v>
      </c>
      <c r="G455" s="196">
        <v>204682.037459998</v>
      </c>
      <c r="H455" s="196">
        <v>0</v>
      </c>
      <c r="I455" s="156">
        <v>1.012</v>
      </c>
      <c r="K455" s="8"/>
      <c r="R455" s="191"/>
      <c r="S455" s="192"/>
      <c r="T455" s="8"/>
      <c r="U455" s="8"/>
      <c r="V455" s="8"/>
      <c r="W455" s="8"/>
      <c r="X455" s="8"/>
    </row>
    <row r="456" spans="1:24" ht="13.5">
      <c r="A456" s="250" t="s">
        <v>3</v>
      </c>
      <c r="B456" s="155">
        <v>0.9166666666666666</v>
      </c>
      <c r="C456" s="196">
        <v>-65740.026</v>
      </c>
      <c r="D456" s="195">
        <v>1111.5990000003576</v>
      </c>
      <c r="E456" s="196">
        <v>-396481.3075037224</v>
      </c>
      <c r="F456" s="195">
        <v>165172.266439721</v>
      </c>
      <c r="G456" s="196">
        <v>295937.46785000013</v>
      </c>
      <c r="H456" s="196">
        <v>0</v>
      </c>
      <c r="I456" s="156">
        <v>1.012</v>
      </c>
      <c r="K456" s="8"/>
      <c r="R456" s="191"/>
      <c r="S456" s="192"/>
      <c r="T456" s="8"/>
      <c r="U456" s="8"/>
      <c r="V456" s="8"/>
      <c r="W456" s="8"/>
      <c r="X456" s="8"/>
    </row>
    <row r="457" spans="1:24" ht="13.5">
      <c r="A457" s="250" t="s">
        <v>3</v>
      </c>
      <c r="B457" s="155">
        <v>0.9583333333333334</v>
      </c>
      <c r="C457" s="196">
        <v>-62425.97300000008</v>
      </c>
      <c r="D457" s="195">
        <v>5970.431999999546</v>
      </c>
      <c r="E457" s="196">
        <v>-254429.37060568604</v>
      </c>
      <c r="F457" s="195">
        <v>325243.80313368666</v>
      </c>
      <c r="G457" s="196">
        <v>-14358.89172999782</v>
      </c>
      <c r="H457" s="196">
        <v>0</v>
      </c>
      <c r="I457" s="156">
        <v>1.86983143</v>
      </c>
      <c r="K457" s="8"/>
      <c r="R457" s="191"/>
      <c r="S457" s="192"/>
      <c r="T457" s="8"/>
      <c r="U457" s="8"/>
      <c r="V457" s="8"/>
      <c r="W457" s="8"/>
      <c r="X457" s="8"/>
    </row>
    <row r="458" spans="1:24" ht="13.5">
      <c r="A458" s="250" t="s">
        <v>3</v>
      </c>
      <c r="B458" s="155">
        <v>1</v>
      </c>
      <c r="C458" s="196">
        <v>-70666.34800000011</v>
      </c>
      <c r="D458" s="195">
        <v>6055.332000000284</v>
      </c>
      <c r="E458" s="196">
        <v>-258885.4667508436</v>
      </c>
      <c r="F458" s="195">
        <v>243647.44794084333</v>
      </c>
      <c r="G458" s="196">
        <v>79849.03526999883</v>
      </c>
      <c r="H458" s="196">
        <v>0</v>
      </c>
      <c r="I458" s="156">
        <v>1.012</v>
      </c>
      <c r="K458" s="8"/>
      <c r="R458" s="191"/>
      <c r="S458" s="192"/>
      <c r="T458" s="8"/>
      <c r="U458" s="8"/>
      <c r="V458" s="8"/>
      <c r="W458" s="8"/>
      <c r="X458" s="8"/>
    </row>
    <row r="459" spans="1:24" ht="13.5">
      <c r="A459" s="250">
        <v>40137</v>
      </c>
      <c r="B459" s="155">
        <v>0.041666666666666664</v>
      </c>
      <c r="C459" s="196">
        <v>-64921.39700000025</v>
      </c>
      <c r="D459" s="195">
        <v>1748.1479999997025</v>
      </c>
      <c r="E459" s="196">
        <v>-228307.21157757795</v>
      </c>
      <c r="F459" s="195">
        <v>297752.85061757703</v>
      </c>
      <c r="G459" s="196">
        <v>-6272.390509999823</v>
      </c>
      <c r="H459" s="196">
        <v>0</v>
      </c>
      <c r="I459" s="156">
        <v>1.86983143</v>
      </c>
      <c r="K459" s="8"/>
      <c r="R459" s="191"/>
      <c r="S459" s="192"/>
      <c r="T459" s="8"/>
      <c r="U459" s="8"/>
      <c r="V459" s="8"/>
      <c r="W459" s="8"/>
      <c r="X459" s="8"/>
    </row>
    <row r="460" spans="1:24" ht="13.5">
      <c r="A460" s="250" t="s">
        <v>3</v>
      </c>
      <c r="B460" s="155">
        <v>0.08333333333333333</v>
      </c>
      <c r="C460" s="196">
        <v>-70160.65900000007</v>
      </c>
      <c r="D460" s="195">
        <v>1819.462999999218</v>
      </c>
      <c r="E460" s="196">
        <v>-215547.885005382</v>
      </c>
      <c r="F460" s="195">
        <v>381903.43518138275</v>
      </c>
      <c r="G460" s="196">
        <v>-98014.35392999982</v>
      </c>
      <c r="H460" s="196">
        <v>0</v>
      </c>
      <c r="I460" s="156">
        <v>1.86983143</v>
      </c>
      <c r="K460" s="8"/>
      <c r="R460" s="191"/>
      <c r="S460" s="192"/>
      <c r="T460" s="8"/>
      <c r="U460" s="8"/>
      <c r="V460" s="8"/>
      <c r="W460" s="8"/>
      <c r="X460" s="8"/>
    </row>
    <row r="461" spans="1:24" ht="13.5">
      <c r="A461" s="250" t="s">
        <v>3</v>
      </c>
      <c r="B461" s="155">
        <v>0.125</v>
      </c>
      <c r="C461" s="196">
        <v>-66553.32400000014</v>
      </c>
      <c r="D461" s="195">
        <v>5065.885000000014</v>
      </c>
      <c r="E461" s="196">
        <v>-190733.52426042012</v>
      </c>
      <c r="F461" s="195">
        <v>299968.48757441965</v>
      </c>
      <c r="G461" s="196">
        <v>-47747.52476000122</v>
      </c>
      <c r="H461" s="196">
        <v>0</v>
      </c>
      <c r="I461" s="156">
        <v>1.86983143</v>
      </c>
      <c r="K461" s="8"/>
      <c r="R461" s="191"/>
      <c r="S461" s="192"/>
      <c r="T461" s="8"/>
      <c r="U461" s="8"/>
      <c r="V461" s="8"/>
      <c r="W461" s="8"/>
      <c r="X461" s="8"/>
    </row>
    <row r="462" spans="1:24" ht="13.5">
      <c r="A462" s="250" t="s">
        <v>3</v>
      </c>
      <c r="B462" s="155">
        <v>0.16666666666666666</v>
      </c>
      <c r="C462" s="196">
        <v>-66590.56300000008</v>
      </c>
      <c r="D462" s="195">
        <v>2234.063999999952</v>
      </c>
      <c r="E462" s="196">
        <v>-180641.72417665602</v>
      </c>
      <c r="F462" s="195">
        <v>396329.8677066542</v>
      </c>
      <c r="G462" s="196">
        <v>-151331.6449299996</v>
      </c>
      <c r="H462" s="196">
        <v>0</v>
      </c>
      <c r="I462" s="156">
        <v>1.86983143</v>
      </c>
      <c r="K462" s="8"/>
      <c r="R462" s="191"/>
      <c r="S462" s="192"/>
      <c r="T462" s="8"/>
      <c r="U462" s="8"/>
      <c r="V462" s="8"/>
      <c r="W462" s="8"/>
      <c r="X462" s="8"/>
    </row>
    <row r="463" spans="1:24" ht="13.5">
      <c r="A463" s="250" t="s">
        <v>3</v>
      </c>
      <c r="B463" s="155">
        <v>0.20833333333333334</v>
      </c>
      <c r="C463" s="196">
        <v>-67705.10499999979</v>
      </c>
      <c r="D463" s="195">
        <v>117820.73299999995</v>
      </c>
      <c r="E463" s="196">
        <v>-297074.479793242</v>
      </c>
      <c r="F463" s="195">
        <v>344700.76752124197</v>
      </c>
      <c r="G463" s="196">
        <v>-97741.91547999711</v>
      </c>
      <c r="H463" s="196">
        <v>0</v>
      </c>
      <c r="I463" s="156">
        <v>1.86983143</v>
      </c>
      <c r="K463" s="8"/>
      <c r="R463" s="191"/>
      <c r="S463" s="192"/>
      <c r="T463" s="8"/>
      <c r="U463" s="8"/>
      <c r="V463" s="8"/>
      <c r="W463" s="8"/>
      <c r="X463" s="8"/>
    </row>
    <row r="464" spans="1:24" ht="13.5">
      <c r="A464" s="250" t="s">
        <v>3</v>
      </c>
      <c r="B464" s="155">
        <v>0.25</v>
      </c>
      <c r="C464" s="196">
        <v>-103925.51</v>
      </c>
      <c r="D464" s="195">
        <v>3094.4979999991574</v>
      </c>
      <c r="E464" s="196">
        <v>-211769.23352463124</v>
      </c>
      <c r="F464" s="195">
        <v>350114.2054006301</v>
      </c>
      <c r="G464" s="196">
        <v>-37513.95962999872</v>
      </c>
      <c r="H464" s="196">
        <v>0</v>
      </c>
      <c r="I464" s="156">
        <v>1.86983143</v>
      </c>
      <c r="K464" s="8"/>
      <c r="R464" s="191"/>
      <c r="S464" s="192"/>
      <c r="T464" s="8"/>
      <c r="U464" s="8"/>
      <c r="V464" s="8"/>
      <c r="W464" s="8"/>
      <c r="X464" s="8"/>
    </row>
    <row r="465" spans="1:24" ht="13.5">
      <c r="A465" s="250" t="s">
        <v>3</v>
      </c>
      <c r="B465" s="155">
        <v>0.2916666666666667</v>
      </c>
      <c r="C465" s="196">
        <v>-12145.445000000007</v>
      </c>
      <c r="D465" s="195">
        <v>36440.052000000054</v>
      </c>
      <c r="E465" s="196">
        <v>-245096.620770856</v>
      </c>
      <c r="F465" s="195">
        <v>338280.22639285825</v>
      </c>
      <c r="G465" s="196">
        <v>-117478.21215000068</v>
      </c>
      <c r="H465" s="196">
        <v>0</v>
      </c>
      <c r="I465" s="156">
        <v>1.86983143</v>
      </c>
      <c r="K465" s="8"/>
      <c r="R465" s="191"/>
      <c r="S465" s="192"/>
      <c r="T465" s="8"/>
      <c r="U465" s="8"/>
      <c r="V465" s="8"/>
      <c r="W465" s="8"/>
      <c r="X465" s="8"/>
    </row>
    <row r="466" spans="1:24" ht="13.5">
      <c r="A466" s="250" t="s">
        <v>3</v>
      </c>
      <c r="B466" s="155">
        <v>0.3333333333333333</v>
      </c>
      <c r="C466" s="196">
        <v>-2589.4289999999805</v>
      </c>
      <c r="D466" s="195">
        <v>28106.233999999917</v>
      </c>
      <c r="E466" s="196">
        <v>-412022.966358732</v>
      </c>
      <c r="F466" s="195">
        <v>129437.70093272922</v>
      </c>
      <c r="G466" s="196">
        <v>257068.46033999865</v>
      </c>
      <c r="H466" s="196">
        <v>0</v>
      </c>
      <c r="I466" s="156">
        <v>1.012</v>
      </c>
      <c r="K466" s="8"/>
      <c r="R466" s="191"/>
      <c r="S466" s="192"/>
      <c r="T466" s="8"/>
      <c r="U466" s="8"/>
      <c r="V466" s="8"/>
      <c r="W466" s="8"/>
      <c r="X466" s="8"/>
    </row>
    <row r="467" spans="1:24" ht="13.5">
      <c r="A467" s="250" t="s">
        <v>3</v>
      </c>
      <c r="B467" s="155">
        <v>0.375</v>
      </c>
      <c r="C467" s="196">
        <v>-7455.531999999554</v>
      </c>
      <c r="D467" s="195">
        <v>39981.41699999996</v>
      </c>
      <c r="E467" s="196">
        <v>-277835.05928233877</v>
      </c>
      <c r="F467" s="195">
        <v>212213.34976834056</v>
      </c>
      <c r="G467" s="196">
        <v>33095.82490999895</v>
      </c>
      <c r="H467" s="196">
        <v>0</v>
      </c>
      <c r="I467" s="156">
        <v>1.012</v>
      </c>
      <c r="K467" s="8"/>
      <c r="R467" s="191"/>
      <c r="S467" s="192"/>
      <c r="T467" s="8"/>
      <c r="U467" s="8"/>
      <c r="V467" s="8"/>
      <c r="W467" s="8"/>
      <c r="X467" s="8"/>
    </row>
    <row r="468" spans="1:24" ht="13.5">
      <c r="A468" s="250" t="s">
        <v>3</v>
      </c>
      <c r="B468" s="155">
        <v>0.4166666666666667</v>
      </c>
      <c r="C468" s="196">
        <v>-38703.41900000029</v>
      </c>
      <c r="D468" s="195">
        <v>33601.48400000072</v>
      </c>
      <c r="E468" s="196">
        <v>-233904.0628199004</v>
      </c>
      <c r="F468" s="195">
        <v>236746.27876789778</v>
      </c>
      <c r="G468" s="196">
        <v>2259.7194099983317</v>
      </c>
      <c r="H468" s="196">
        <v>0</v>
      </c>
      <c r="I468" s="156">
        <v>1.012</v>
      </c>
      <c r="K468" s="8"/>
      <c r="R468" s="191"/>
      <c r="S468" s="192"/>
      <c r="T468" s="8"/>
      <c r="U468" s="8"/>
      <c r="V468" s="8"/>
      <c r="W468" s="8"/>
      <c r="X468" s="8"/>
    </row>
    <row r="469" spans="1:24" ht="13.5">
      <c r="A469" s="250" t="s">
        <v>3</v>
      </c>
      <c r="B469" s="155">
        <v>0.4583333333333333</v>
      </c>
      <c r="C469" s="196">
        <v>-4317.474999999998</v>
      </c>
      <c r="D469" s="195">
        <v>121721.90799999959</v>
      </c>
      <c r="E469" s="196">
        <v>-345510.8591960485</v>
      </c>
      <c r="F469" s="195">
        <v>61207.12247404808</v>
      </c>
      <c r="G469" s="196">
        <v>166899.30393999955</v>
      </c>
      <c r="H469" s="196">
        <v>0</v>
      </c>
      <c r="I469" s="156">
        <v>1.012</v>
      </c>
      <c r="K469" s="8"/>
      <c r="R469" s="191"/>
      <c r="S469" s="192"/>
      <c r="T469" s="8"/>
      <c r="U469" s="8"/>
      <c r="V469" s="8"/>
      <c r="W469" s="8"/>
      <c r="X469" s="8"/>
    </row>
    <row r="470" spans="1:24" ht="13.5">
      <c r="A470" s="250" t="s">
        <v>3</v>
      </c>
      <c r="B470" s="155">
        <v>0.5</v>
      </c>
      <c r="C470" s="196">
        <v>-987.0510000000356</v>
      </c>
      <c r="D470" s="195">
        <v>33302.70200000004</v>
      </c>
      <c r="E470" s="196">
        <v>-255858.82226857217</v>
      </c>
      <c r="F470" s="195">
        <v>76856.51200257405</v>
      </c>
      <c r="G470" s="196">
        <v>146686.65938000174</v>
      </c>
      <c r="H470" s="196">
        <v>0</v>
      </c>
      <c r="I470" s="156">
        <v>1.012</v>
      </c>
      <c r="K470" s="8"/>
      <c r="R470" s="191"/>
      <c r="S470" s="192"/>
      <c r="T470" s="8"/>
      <c r="U470" s="8"/>
      <c r="V470" s="8"/>
      <c r="W470" s="8"/>
      <c r="X470" s="8"/>
    </row>
    <row r="471" spans="1:24" ht="13.5">
      <c r="A471" s="250" t="s">
        <v>3</v>
      </c>
      <c r="B471" s="155">
        <v>0.5416666666666666</v>
      </c>
      <c r="C471" s="196">
        <v>-57942.24899999991</v>
      </c>
      <c r="D471" s="195">
        <v>22509.08300000011</v>
      </c>
      <c r="E471" s="196">
        <v>-506772.8635977877</v>
      </c>
      <c r="F471" s="195">
        <v>51932.99799578697</v>
      </c>
      <c r="G471" s="196">
        <v>490273.0311200003</v>
      </c>
      <c r="H471" s="196">
        <v>0</v>
      </c>
      <c r="I471" s="156">
        <v>1.012</v>
      </c>
      <c r="K471" s="8"/>
      <c r="R471" s="191"/>
      <c r="S471" s="192"/>
      <c r="T471" s="8"/>
      <c r="U471" s="8"/>
      <c r="V471" s="8"/>
      <c r="W471" s="8"/>
      <c r="X471" s="8"/>
    </row>
    <row r="472" spans="1:24" ht="13.5">
      <c r="A472" s="250" t="s">
        <v>3</v>
      </c>
      <c r="B472" s="155">
        <v>0.5833333333333334</v>
      </c>
      <c r="C472" s="196">
        <v>-8938.082999999977</v>
      </c>
      <c r="D472" s="195">
        <v>40113.85499999949</v>
      </c>
      <c r="E472" s="196">
        <v>-517107.60007976106</v>
      </c>
      <c r="F472" s="195">
        <v>71026.94123976302</v>
      </c>
      <c r="G472" s="196">
        <v>414904.88689000136</v>
      </c>
      <c r="H472" s="196">
        <v>0</v>
      </c>
      <c r="I472" s="156">
        <v>1.012</v>
      </c>
      <c r="K472" s="8"/>
      <c r="R472" s="191"/>
      <c r="S472" s="192"/>
      <c r="T472" s="8"/>
      <c r="U472" s="8"/>
      <c r="V472" s="8"/>
      <c r="W472" s="8"/>
      <c r="X472" s="8"/>
    </row>
    <row r="473" spans="1:24" ht="13.5">
      <c r="A473" s="250" t="s">
        <v>3</v>
      </c>
      <c r="B473" s="155">
        <v>0.625</v>
      </c>
      <c r="C473" s="196">
        <v>-62289.61100000002</v>
      </c>
      <c r="D473" s="195">
        <v>20852.62200000025</v>
      </c>
      <c r="E473" s="196">
        <v>-483829.40721696895</v>
      </c>
      <c r="F473" s="195">
        <v>112991.69000296961</v>
      </c>
      <c r="G473" s="196">
        <v>412274.7063499971</v>
      </c>
      <c r="H473" s="196">
        <v>0</v>
      </c>
      <c r="I473" s="156">
        <v>1.012</v>
      </c>
      <c r="K473" s="8"/>
      <c r="R473" s="191"/>
      <c r="S473" s="192"/>
      <c r="T473" s="8"/>
      <c r="U473" s="8"/>
      <c r="V473" s="8"/>
      <c r="W473" s="8"/>
      <c r="X473" s="8"/>
    </row>
    <row r="474" spans="1:24" ht="13.5">
      <c r="A474" s="250" t="s">
        <v>3</v>
      </c>
      <c r="B474" s="155">
        <v>0.6666666666666666</v>
      </c>
      <c r="C474" s="196">
        <v>-12931.232999999695</v>
      </c>
      <c r="D474" s="195">
        <v>20306.291000000583</v>
      </c>
      <c r="E474" s="196">
        <v>-350569.55260358774</v>
      </c>
      <c r="F474" s="195">
        <v>105914.94223959</v>
      </c>
      <c r="G474" s="196">
        <v>237279.55203999835</v>
      </c>
      <c r="H474" s="196">
        <v>0</v>
      </c>
      <c r="I474" s="156">
        <v>1.012</v>
      </c>
      <c r="K474" s="8"/>
      <c r="R474" s="191"/>
      <c r="S474" s="192"/>
      <c r="T474" s="8"/>
      <c r="U474" s="8"/>
      <c r="V474" s="8"/>
      <c r="W474" s="8"/>
      <c r="X474" s="8"/>
    </row>
    <row r="475" spans="1:24" ht="13.5">
      <c r="A475" s="250" t="s">
        <v>3</v>
      </c>
      <c r="B475" s="155">
        <v>0.7083333333333334</v>
      </c>
      <c r="C475" s="196">
        <v>-88097.24100000024</v>
      </c>
      <c r="D475" s="195">
        <v>20263.261999999566</v>
      </c>
      <c r="E475" s="196">
        <v>-301099.703353409</v>
      </c>
      <c r="F475" s="195">
        <v>117870.0212994098</v>
      </c>
      <c r="G475" s="196">
        <v>251063.66086000146</v>
      </c>
      <c r="H475" s="196">
        <v>0</v>
      </c>
      <c r="I475" s="156">
        <v>1.012</v>
      </c>
      <c r="K475" s="8"/>
      <c r="R475" s="191"/>
      <c r="S475" s="192"/>
      <c r="T475" s="8"/>
      <c r="U475" s="8"/>
      <c r="V475" s="8"/>
      <c r="W475" s="8"/>
      <c r="X475" s="8"/>
    </row>
    <row r="476" spans="1:24" ht="13.5">
      <c r="A476" s="250" t="s">
        <v>3</v>
      </c>
      <c r="B476" s="155">
        <v>0.75</v>
      </c>
      <c r="C476" s="196">
        <v>-2347.592000000053</v>
      </c>
      <c r="D476" s="195">
        <v>38155.90500000019</v>
      </c>
      <c r="E476" s="196">
        <v>-169069.86429864488</v>
      </c>
      <c r="F476" s="195">
        <v>235112.7027726441</v>
      </c>
      <c r="G476" s="196">
        <v>-101851.15102000325</v>
      </c>
      <c r="H476" s="196">
        <v>0</v>
      </c>
      <c r="I476" s="156">
        <v>1.86983143</v>
      </c>
      <c r="K476" s="8"/>
      <c r="R476" s="191"/>
      <c r="S476" s="192"/>
      <c r="T476" s="8"/>
      <c r="U476" s="8"/>
      <c r="V476" s="8"/>
      <c r="W476" s="8"/>
      <c r="X476" s="8"/>
    </row>
    <row r="477" spans="1:24" ht="13.5">
      <c r="A477" s="250" t="s">
        <v>3</v>
      </c>
      <c r="B477" s="155">
        <v>0.7916666666666666</v>
      </c>
      <c r="C477" s="196">
        <v>-3213.730000000104</v>
      </c>
      <c r="D477" s="195">
        <v>22043.439999999944</v>
      </c>
      <c r="E477" s="196">
        <v>-167558.22562001395</v>
      </c>
      <c r="F477" s="195">
        <v>203715.11892401465</v>
      </c>
      <c r="G477" s="196">
        <v>-54986.602880000544</v>
      </c>
      <c r="H477" s="196">
        <v>0</v>
      </c>
      <c r="I477" s="156">
        <v>1.86983143</v>
      </c>
      <c r="K477" s="8"/>
      <c r="R477" s="191"/>
      <c r="S477" s="192"/>
      <c r="T477" s="8"/>
      <c r="U477" s="8"/>
      <c r="V477" s="8"/>
      <c r="W477" s="8"/>
      <c r="X477" s="8"/>
    </row>
    <row r="478" spans="1:24" ht="13.5">
      <c r="A478" s="250" t="s">
        <v>3</v>
      </c>
      <c r="B478" s="155">
        <v>0.8333333333333334</v>
      </c>
      <c r="C478" s="196">
        <v>-2935.3379999999947</v>
      </c>
      <c r="D478" s="195">
        <v>29154.197000000404</v>
      </c>
      <c r="E478" s="196">
        <v>-182363.4826168412</v>
      </c>
      <c r="F478" s="195">
        <v>185342.56199484097</v>
      </c>
      <c r="G478" s="196">
        <v>-29197.9387899976</v>
      </c>
      <c r="H478" s="196">
        <v>0</v>
      </c>
      <c r="I478" s="156">
        <v>1.86983143</v>
      </c>
      <c r="K478" s="8"/>
      <c r="R478" s="191"/>
      <c r="S478" s="192"/>
      <c r="T478" s="8"/>
      <c r="U478" s="8"/>
      <c r="V478" s="8"/>
      <c r="W478" s="8"/>
      <c r="X478" s="8"/>
    </row>
    <row r="479" spans="1:24" ht="13.5">
      <c r="A479" s="250" t="s">
        <v>3</v>
      </c>
      <c r="B479" s="155">
        <v>0.875</v>
      </c>
      <c r="C479" s="196">
        <v>-2115.227000000031</v>
      </c>
      <c r="D479" s="195">
        <v>49220.24099999957</v>
      </c>
      <c r="E479" s="196">
        <v>-233931.49538868698</v>
      </c>
      <c r="F479" s="195">
        <v>270665.68834868656</v>
      </c>
      <c r="G479" s="196">
        <v>-83839.20660999871</v>
      </c>
      <c r="H479" s="196">
        <v>0</v>
      </c>
      <c r="I479" s="156">
        <v>1.86983143</v>
      </c>
      <c r="K479" s="8"/>
      <c r="R479" s="191"/>
      <c r="S479" s="192"/>
      <c r="T479" s="8"/>
      <c r="U479" s="8"/>
      <c r="V479" s="8"/>
      <c r="W479" s="8"/>
      <c r="X479" s="8"/>
    </row>
    <row r="480" spans="1:24" ht="13.5">
      <c r="A480" s="250" t="s">
        <v>3</v>
      </c>
      <c r="B480" s="155">
        <v>0.9166666666666666</v>
      </c>
      <c r="C480" s="196">
        <v>-2135.275000000016</v>
      </c>
      <c r="D480" s="195">
        <v>38330.500000000065</v>
      </c>
      <c r="E480" s="196">
        <v>-263662.11250080797</v>
      </c>
      <c r="F480" s="195">
        <v>116760.90569880772</v>
      </c>
      <c r="G480" s="196">
        <v>510705.98211000266</v>
      </c>
      <c r="H480" s="196">
        <v>-400000</v>
      </c>
      <c r="I480" s="156">
        <v>1.85245</v>
      </c>
      <c r="K480" s="8"/>
      <c r="R480" s="191"/>
      <c r="S480" s="192"/>
      <c r="T480" s="8"/>
      <c r="U480" s="8"/>
      <c r="V480" s="8"/>
      <c r="W480" s="8"/>
      <c r="X480" s="8"/>
    </row>
    <row r="481" spans="1:24" ht="13.5">
      <c r="A481" s="250" t="s">
        <v>3</v>
      </c>
      <c r="B481" s="155">
        <v>0.9583333333333334</v>
      </c>
      <c r="C481" s="196">
        <v>-2994.767000000102</v>
      </c>
      <c r="D481" s="195">
        <v>32164.679000000007</v>
      </c>
      <c r="E481" s="196">
        <v>-572610.3091911748</v>
      </c>
      <c r="F481" s="195">
        <v>114628.4353351751</v>
      </c>
      <c r="G481" s="196">
        <v>828811.961899998</v>
      </c>
      <c r="H481" s="196">
        <v>-400000</v>
      </c>
      <c r="I481" s="156">
        <v>1.85245</v>
      </c>
      <c r="K481" s="8"/>
      <c r="R481" s="191"/>
      <c r="S481" s="192"/>
      <c r="T481" s="8"/>
      <c r="U481" s="8"/>
      <c r="V481" s="8"/>
      <c r="W481" s="8"/>
      <c r="X481" s="8"/>
    </row>
    <row r="482" spans="1:24" ht="13.5">
      <c r="A482" s="250" t="s">
        <v>3</v>
      </c>
      <c r="B482" s="155">
        <v>1</v>
      </c>
      <c r="C482" s="196">
        <v>-21256.488999999594</v>
      </c>
      <c r="D482" s="195">
        <v>20126.544999999944</v>
      </c>
      <c r="E482" s="196">
        <v>-336585.0344605709</v>
      </c>
      <c r="F482" s="195">
        <v>81375.90637457094</v>
      </c>
      <c r="G482" s="196">
        <v>256339.07209000032</v>
      </c>
      <c r="H482" s="196">
        <v>0</v>
      </c>
      <c r="I482" s="156">
        <v>1.012</v>
      </c>
      <c r="K482" s="8"/>
      <c r="R482" s="191"/>
      <c r="S482" s="192"/>
      <c r="T482" s="8"/>
      <c r="U482" s="8"/>
      <c r="V482" s="8"/>
      <c r="W482" s="8"/>
      <c r="X482" s="8"/>
    </row>
    <row r="483" spans="1:24" ht="13.5">
      <c r="A483" s="250">
        <v>40138</v>
      </c>
      <c r="B483" s="155">
        <v>0.041666666666666664</v>
      </c>
      <c r="C483" s="196">
        <v>-3434.70899999997</v>
      </c>
      <c r="D483" s="195">
        <v>20291.271000000008</v>
      </c>
      <c r="E483" s="196">
        <v>-205730.44389000008</v>
      </c>
      <c r="F483" s="195">
        <v>212201.57281800054</v>
      </c>
      <c r="G483" s="196">
        <v>-23327.690980001353</v>
      </c>
      <c r="H483" s="196">
        <v>0</v>
      </c>
      <c r="I483" s="156">
        <v>1.8656800000000002</v>
      </c>
      <c r="K483" s="8"/>
      <c r="R483" s="191"/>
      <c r="S483" s="192"/>
      <c r="T483" s="8"/>
      <c r="U483" s="8"/>
      <c r="V483" s="8"/>
      <c r="W483" s="8"/>
      <c r="X483" s="8"/>
    </row>
    <row r="484" spans="1:24" ht="13.5">
      <c r="A484" s="250" t="s">
        <v>3</v>
      </c>
      <c r="B484" s="155">
        <v>0.08333333333333333</v>
      </c>
      <c r="C484" s="196">
        <v>-2807.5059999994983</v>
      </c>
      <c r="D484" s="195">
        <v>22068.78200000008</v>
      </c>
      <c r="E484" s="196">
        <v>-259584.54245218702</v>
      </c>
      <c r="F484" s="195">
        <v>146882.76631418688</v>
      </c>
      <c r="G484" s="196">
        <v>93440.49980000203</v>
      </c>
      <c r="H484" s="196">
        <v>0</v>
      </c>
      <c r="I484" s="156">
        <v>1.012</v>
      </c>
      <c r="K484" s="8"/>
      <c r="R484" s="191"/>
      <c r="S484" s="192"/>
      <c r="T484" s="8"/>
      <c r="U484" s="8"/>
      <c r="V484" s="8"/>
      <c r="W484" s="8"/>
      <c r="X484" s="8"/>
    </row>
    <row r="485" spans="1:24" ht="13.5">
      <c r="A485" s="250" t="s">
        <v>3</v>
      </c>
      <c r="B485" s="155">
        <v>0.125</v>
      </c>
      <c r="C485" s="196">
        <v>-2774.8130000008773</v>
      </c>
      <c r="D485" s="195">
        <v>30481.30100000013</v>
      </c>
      <c r="E485" s="196">
        <v>-157794.204632082</v>
      </c>
      <c r="F485" s="195">
        <v>214244.3890940819</v>
      </c>
      <c r="G485" s="196">
        <v>-84156.6726599976</v>
      </c>
      <c r="H485" s="196">
        <v>0</v>
      </c>
      <c r="I485" s="156">
        <v>1.8656800000000002</v>
      </c>
      <c r="K485" s="8"/>
      <c r="R485" s="191"/>
      <c r="S485" s="192"/>
      <c r="T485" s="8"/>
      <c r="U485" s="8"/>
      <c r="V485" s="8"/>
      <c r="W485" s="8"/>
      <c r="X485" s="8"/>
    </row>
    <row r="486" spans="1:24" ht="13.5">
      <c r="A486" s="250" t="s">
        <v>3</v>
      </c>
      <c r="B486" s="155">
        <v>0.16666666666666666</v>
      </c>
      <c r="C486" s="196">
        <v>-4573.206999999456</v>
      </c>
      <c r="D486" s="195">
        <v>27823.626000000364</v>
      </c>
      <c r="E486" s="196">
        <v>-161728.56066518713</v>
      </c>
      <c r="F486" s="195">
        <v>230698.7378791877</v>
      </c>
      <c r="G486" s="196">
        <v>-92220.5962700008</v>
      </c>
      <c r="H486" s="196">
        <v>0</v>
      </c>
      <c r="I486" s="156">
        <v>1.8656800000000002</v>
      </c>
      <c r="K486" s="8"/>
      <c r="R486" s="191"/>
      <c r="S486" s="192"/>
      <c r="T486" s="8"/>
      <c r="U486" s="8"/>
      <c r="V486" s="8"/>
      <c r="W486" s="8"/>
      <c r="X486" s="8"/>
    </row>
    <row r="487" spans="1:24" ht="13.5">
      <c r="A487" s="250" t="s">
        <v>3</v>
      </c>
      <c r="B487" s="155">
        <v>0.20833333333333334</v>
      </c>
      <c r="C487" s="196">
        <v>-10931.913000000619</v>
      </c>
      <c r="D487" s="195">
        <v>20193.311999999973</v>
      </c>
      <c r="E487" s="196">
        <v>-181465.4914224215</v>
      </c>
      <c r="F487" s="195">
        <v>128565.06403442149</v>
      </c>
      <c r="G487" s="196">
        <v>43639.02794999833</v>
      </c>
      <c r="H487" s="196">
        <v>0</v>
      </c>
      <c r="I487" s="156">
        <v>1.012</v>
      </c>
      <c r="K487" s="8"/>
      <c r="R487" s="191"/>
      <c r="S487" s="192"/>
      <c r="T487" s="8"/>
      <c r="U487" s="8"/>
      <c r="V487" s="8"/>
      <c r="W487" s="8"/>
      <c r="X487" s="8"/>
    </row>
    <row r="488" spans="1:24" ht="13.5">
      <c r="A488" s="250" t="s">
        <v>3</v>
      </c>
      <c r="B488" s="155">
        <v>0.25</v>
      </c>
      <c r="C488" s="196">
        <v>-13383.580000000109</v>
      </c>
      <c r="D488" s="195">
        <v>20376.46900000004</v>
      </c>
      <c r="E488" s="196">
        <v>-246974.961432845</v>
      </c>
      <c r="F488" s="195">
        <v>143160.87315084427</v>
      </c>
      <c r="G488" s="196">
        <v>96821.19943999726</v>
      </c>
      <c r="H488" s="196">
        <v>0</v>
      </c>
      <c r="I488" s="156">
        <v>1.012</v>
      </c>
      <c r="K488" s="8"/>
      <c r="R488" s="191"/>
      <c r="S488" s="192"/>
      <c r="T488" s="8"/>
      <c r="U488" s="8"/>
      <c r="V488" s="8"/>
      <c r="W488" s="8"/>
      <c r="X488" s="8"/>
    </row>
    <row r="489" spans="1:24" ht="13.5">
      <c r="A489" s="250" t="s">
        <v>3</v>
      </c>
      <c r="B489" s="155">
        <v>0.2916666666666667</v>
      </c>
      <c r="C489" s="196">
        <v>-7294.2560000001195</v>
      </c>
      <c r="D489" s="195">
        <v>9415.765000000087</v>
      </c>
      <c r="E489" s="196">
        <v>-598396.3151940791</v>
      </c>
      <c r="F489" s="195">
        <v>86829.90333407994</v>
      </c>
      <c r="G489" s="196">
        <v>509444.9031999988</v>
      </c>
      <c r="H489" s="196">
        <v>0</v>
      </c>
      <c r="I489" s="156">
        <v>1.012</v>
      </c>
      <c r="K489" s="8"/>
      <c r="R489" s="191"/>
      <c r="S489" s="192"/>
      <c r="T489" s="8"/>
      <c r="U489" s="8"/>
      <c r="V489" s="8"/>
      <c r="W489" s="8"/>
      <c r="X489" s="8"/>
    </row>
    <row r="490" spans="1:24" ht="13.5">
      <c r="A490" s="250" t="s">
        <v>3</v>
      </c>
      <c r="B490" s="155">
        <v>0.3333333333333333</v>
      </c>
      <c r="C490" s="196">
        <v>-10978.292999999925</v>
      </c>
      <c r="D490" s="195">
        <v>29837.838999999738</v>
      </c>
      <c r="E490" s="196">
        <v>-251813.50114292902</v>
      </c>
      <c r="F490" s="195">
        <v>257619.45800892927</v>
      </c>
      <c r="G490" s="196">
        <v>-24665.503179999825</v>
      </c>
      <c r="H490" s="196">
        <v>0</v>
      </c>
      <c r="I490" s="156">
        <v>1.8656800000000002</v>
      </c>
      <c r="K490" s="8"/>
      <c r="R490" s="191"/>
      <c r="S490" s="192"/>
      <c r="T490" s="8"/>
      <c r="U490" s="8"/>
      <c r="V490" s="8"/>
      <c r="W490" s="8"/>
      <c r="X490" s="8"/>
    </row>
    <row r="491" spans="1:24" ht="13.5">
      <c r="A491" s="250" t="s">
        <v>3</v>
      </c>
      <c r="B491" s="155">
        <v>0.375</v>
      </c>
      <c r="C491" s="196">
        <v>-2048.1139999999746</v>
      </c>
      <c r="D491" s="195">
        <v>18070.36000000032</v>
      </c>
      <c r="E491" s="196">
        <v>-215449.64726990508</v>
      </c>
      <c r="F491" s="195">
        <v>86263.130073905</v>
      </c>
      <c r="G491" s="196">
        <v>113164.27167999824</v>
      </c>
      <c r="H491" s="196">
        <v>0</v>
      </c>
      <c r="I491" s="156">
        <v>1.012</v>
      </c>
      <c r="K491" s="8"/>
      <c r="R491" s="191"/>
      <c r="S491" s="192"/>
      <c r="T491" s="8"/>
      <c r="U491" s="8"/>
      <c r="V491" s="8"/>
      <c r="W491" s="8"/>
      <c r="X491" s="8"/>
    </row>
    <row r="492" spans="1:24" ht="13.5">
      <c r="A492" s="250" t="s">
        <v>3</v>
      </c>
      <c r="B492" s="155">
        <v>0.4166666666666667</v>
      </c>
      <c r="C492" s="196">
        <v>-5973.643999999837</v>
      </c>
      <c r="D492" s="195">
        <v>7443.7770000000455</v>
      </c>
      <c r="E492" s="196">
        <v>-149432.39161727307</v>
      </c>
      <c r="F492" s="195">
        <v>145213.39630527303</v>
      </c>
      <c r="G492" s="196">
        <v>2748.8618699983926</v>
      </c>
      <c r="H492" s="196">
        <v>0</v>
      </c>
      <c r="I492" s="156">
        <v>1.012</v>
      </c>
      <c r="K492" s="8"/>
      <c r="R492" s="191"/>
      <c r="S492" s="192"/>
      <c r="T492" s="8"/>
      <c r="U492" s="8"/>
      <c r="V492" s="8"/>
      <c r="W492" s="8"/>
      <c r="X492" s="8"/>
    </row>
    <row r="493" spans="1:24" ht="13.5">
      <c r="A493" s="250" t="s">
        <v>3</v>
      </c>
      <c r="B493" s="155">
        <v>0.4583333333333333</v>
      </c>
      <c r="C493" s="196">
        <v>-2161.075999999974</v>
      </c>
      <c r="D493" s="195">
        <v>19561.533999999912</v>
      </c>
      <c r="E493" s="196">
        <v>-239708.38993540494</v>
      </c>
      <c r="F493" s="195">
        <v>113276.08856140426</v>
      </c>
      <c r="G493" s="196">
        <v>109031.84361000382</v>
      </c>
      <c r="H493" s="196">
        <v>0</v>
      </c>
      <c r="I493" s="156">
        <v>1.012</v>
      </c>
      <c r="K493" s="8"/>
      <c r="R493" s="191"/>
      <c r="S493" s="192"/>
      <c r="T493" s="8"/>
      <c r="U493" s="8"/>
      <c r="V493" s="8"/>
      <c r="W493" s="8"/>
      <c r="X493" s="8"/>
    </row>
    <row r="494" spans="1:24" ht="13.5">
      <c r="A494" s="250" t="s">
        <v>3</v>
      </c>
      <c r="B494" s="155">
        <v>0.5</v>
      </c>
      <c r="C494" s="196">
        <v>-12653.579000000182</v>
      </c>
      <c r="D494" s="195">
        <v>10059.925000000469</v>
      </c>
      <c r="E494" s="196">
        <v>-261744.85568933698</v>
      </c>
      <c r="F494" s="195">
        <v>101182.0867073358</v>
      </c>
      <c r="G494" s="196">
        <v>163156.4233400005</v>
      </c>
      <c r="H494" s="196">
        <v>0</v>
      </c>
      <c r="I494" s="156">
        <v>1.012</v>
      </c>
      <c r="K494" s="8"/>
      <c r="R494" s="191"/>
      <c r="S494" s="192"/>
      <c r="T494" s="8"/>
      <c r="U494" s="8"/>
      <c r="V494" s="8"/>
      <c r="W494" s="8"/>
      <c r="X494" s="8"/>
    </row>
    <row r="495" spans="1:24" ht="13.5">
      <c r="A495" s="250" t="s">
        <v>3</v>
      </c>
      <c r="B495" s="155">
        <v>0.5416666666666666</v>
      </c>
      <c r="C495" s="196">
        <v>-21489.259999999435</v>
      </c>
      <c r="D495" s="195">
        <v>5048.610000000044</v>
      </c>
      <c r="E495" s="196">
        <v>-300993.32423807296</v>
      </c>
      <c r="F495" s="195">
        <v>130852.30561407298</v>
      </c>
      <c r="G495" s="196">
        <v>186581.66874000133</v>
      </c>
      <c r="H495" s="196">
        <v>0</v>
      </c>
      <c r="I495" s="156">
        <v>1.012</v>
      </c>
      <c r="K495" s="8"/>
      <c r="R495" s="191"/>
      <c r="S495" s="192"/>
      <c r="T495" s="8"/>
      <c r="U495" s="8"/>
      <c r="V495" s="8"/>
      <c r="W495" s="8"/>
      <c r="X495" s="8"/>
    </row>
    <row r="496" spans="1:24" ht="13.5">
      <c r="A496" s="250" t="s">
        <v>3</v>
      </c>
      <c r="B496" s="155">
        <v>0.5833333333333334</v>
      </c>
      <c r="C496" s="196">
        <v>-7831.081000000082</v>
      </c>
      <c r="D496" s="195">
        <v>18672.44699999991</v>
      </c>
      <c r="E496" s="196">
        <v>-390821.7344616649</v>
      </c>
      <c r="F496" s="195">
        <v>69381.297761664</v>
      </c>
      <c r="G496" s="196">
        <v>310599.0705300017</v>
      </c>
      <c r="H496" s="196">
        <v>0</v>
      </c>
      <c r="I496" s="156">
        <v>1.012</v>
      </c>
      <c r="K496" s="8"/>
      <c r="R496" s="191"/>
      <c r="S496" s="192"/>
      <c r="T496" s="8"/>
      <c r="U496" s="8"/>
      <c r="V496" s="8"/>
      <c r="W496" s="8"/>
      <c r="X496" s="8"/>
    </row>
    <row r="497" spans="1:24" ht="13.5">
      <c r="A497" s="250" t="s">
        <v>3</v>
      </c>
      <c r="B497" s="155">
        <v>0.625</v>
      </c>
      <c r="C497" s="196">
        <v>-2781.3940000000475</v>
      </c>
      <c r="D497" s="195">
        <v>16851.456000000086</v>
      </c>
      <c r="E497" s="196">
        <v>-269516.38306851935</v>
      </c>
      <c r="F497" s="195">
        <v>64881.085404518</v>
      </c>
      <c r="G497" s="196">
        <v>190565.23609000194</v>
      </c>
      <c r="H497" s="196">
        <v>0</v>
      </c>
      <c r="I497" s="156">
        <v>1.012</v>
      </c>
      <c r="K497" s="8"/>
      <c r="R497" s="191"/>
      <c r="S497" s="192"/>
      <c r="T497" s="8"/>
      <c r="U497" s="8"/>
      <c r="V497" s="8"/>
      <c r="W497" s="8"/>
      <c r="X497" s="8"/>
    </row>
    <row r="498" spans="1:24" ht="13.5">
      <c r="A498" s="250" t="s">
        <v>3</v>
      </c>
      <c r="B498" s="155">
        <v>0.6666666666666666</v>
      </c>
      <c r="C498" s="196">
        <v>-7205.4329999999845</v>
      </c>
      <c r="D498" s="195">
        <v>10597.478999999714</v>
      </c>
      <c r="E498" s="196">
        <v>-211881.1994357346</v>
      </c>
      <c r="F498" s="195">
        <v>92822.5226237339</v>
      </c>
      <c r="G498" s="196">
        <v>115666.63079000084</v>
      </c>
      <c r="H498" s="196">
        <v>0</v>
      </c>
      <c r="I498" s="156">
        <v>1.012</v>
      </c>
      <c r="K498" s="8"/>
      <c r="R498" s="191"/>
      <c r="S498" s="192"/>
      <c r="T498" s="8"/>
      <c r="U498" s="8"/>
      <c r="V498" s="8"/>
      <c r="W498" s="8"/>
      <c r="X498" s="8"/>
    </row>
    <row r="499" spans="1:24" ht="13.5">
      <c r="A499" s="250" t="s">
        <v>3</v>
      </c>
      <c r="B499" s="155">
        <v>0.7083333333333334</v>
      </c>
      <c r="C499" s="196">
        <v>-3626.6179999999804</v>
      </c>
      <c r="D499" s="195">
        <v>8334.348000000577</v>
      </c>
      <c r="E499" s="196">
        <v>-122954.32688085886</v>
      </c>
      <c r="F499" s="195">
        <v>144060.51452286</v>
      </c>
      <c r="G499" s="196">
        <v>-25813.91771999793</v>
      </c>
      <c r="H499" s="196">
        <v>0</v>
      </c>
      <c r="I499" s="156">
        <v>1.8656800000000002</v>
      </c>
      <c r="K499" s="8"/>
      <c r="R499" s="191"/>
      <c r="S499" s="192"/>
      <c r="T499" s="8"/>
      <c r="U499" s="8"/>
      <c r="V499" s="8"/>
      <c r="W499" s="8"/>
      <c r="X499" s="8"/>
    </row>
    <row r="500" spans="1:24" ht="13.5">
      <c r="A500" s="250" t="s">
        <v>3</v>
      </c>
      <c r="B500" s="155">
        <v>0.75</v>
      </c>
      <c r="C500" s="196">
        <v>-6716.026000000033</v>
      </c>
      <c r="D500" s="195">
        <v>17246.325999999204</v>
      </c>
      <c r="E500" s="196">
        <v>-93316.63183057017</v>
      </c>
      <c r="F500" s="195">
        <v>194814.34520656796</v>
      </c>
      <c r="G500" s="196">
        <v>-112028.01288000064</v>
      </c>
      <c r="H500" s="196">
        <v>0</v>
      </c>
      <c r="I500" s="156">
        <v>1.8656800000000002</v>
      </c>
      <c r="K500" s="8"/>
      <c r="R500" s="191"/>
      <c r="S500" s="192"/>
      <c r="T500" s="8"/>
      <c r="U500" s="8"/>
      <c r="V500" s="8"/>
      <c r="W500" s="8"/>
      <c r="X500" s="8"/>
    </row>
    <row r="501" spans="1:24" ht="13.5">
      <c r="A501" s="250" t="s">
        <v>3</v>
      </c>
      <c r="B501" s="155">
        <v>0.7916666666666666</v>
      </c>
      <c r="C501" s="196">
        <v>-4724.856999999946</v>
      </c>
      <c r="D501" s="195">
        <v>9092.806000000885</v>
      </c>
      <c r="E501" s="196">
        <v>-193088.02773852192</v>
      </c>
      <c r="F501" s="195">
        <v>99561.66688452066</v>
      </c>
      <c r="G501" s="196">
        <v>89158.4123700026</v>
      </c>
      <c r="H501" s="196">
        <v>0</v>
      </c>
      <c r="I501" s="156">
        <v>1.012</v>
      </c>
      <c r="K501" s="8"/>
      <c r="R501" s="191"/>
      <c r="S501" s="192"/>
      <c r="T501" s="8"/>
      <c r="U501" s="8"/>
      <c r="V501" s="8"/>
      <c r="W501" s="8"/>
      <c r="X501" s="8"/>
    </row>
    <row r="502" spans="1:24" ht="13.5">
      <c r="A502" s="250" t="s">
        <v>3</v>
      </c>
      <c r="B502" s="155">
        <v>0.8333333333333334</v>
      </c>
      <c r="C502" s="196">
        <v>-14638.173999999955</v>
      </c>
      <c r="D502" s="195">
        <v>9124.99299999962</v>
      </c>
      <c r="E502" s="196">
        <v>-225263.8352480361</v>
      </c>
      <c r="F502" s="195">
        <v>147991.61769603315</v>
      </c>
      <c r="G502" s="196">
        <v>82785.39817999935</v>
      </c>
      <c r="H502" s="196">
        <v>0</v>
      </c>
      <c r="I502" s="156">
        <v>1.012</v>
      </c>
      <c r="K502" s="8"/>
      <c r="R502" s="191"/>
      <c r="S502" s="192"/>
      <c r="T502" s="8"/>
      <c r="U502" s="8"/>
      <c r="V502" s="8"/>
      <c r="W502" s="8"/>
      <c r="X502" s="8"/>
    </row>
    <row r="503" spans="1:24" ht="13.5">
      <c r="A503" s="250" t="s">
        <v>3</v>
      </c>
      <c r="B503" s="155">
        <v>0.875</v>
      </c>
      <c r="C503" s="196">
        <v>-10820.282000000174</v>
      </c>
      <c r="D503" s="195">
        <v>8666.13899999957</v>
      </c>
      <c r="E503" s="196">
        <v>-559133.338792271</v>
      </c>
      <c r="F503" s="195">
        <v>79882.27801427197</v>
      </c>
      <c r="G503" s="196">
        <v>481405.20324999944</v>
      </c>
      <c r="H503" s="196">
        <v>0</v>
      </c>
      <c r="I503" s="156">
        <v>1.012</v>
      </c>
      <c r="K503" s="8"/>
      <c r="R503" s="191"/>
      <c r="S503" s="192"/>
      <c r="T503" s="8"/>
      <c r="U503" s="8"/>
      <c r="V503" s="8"/>
      <c r="W503" s="8"/>
      <c r="X503" s="8"/>
    </row>
    <row r="504" spans="1:24" ht="13.5">
      <c r="A504" s="250" t="s">
        <v>3</v>
      </c>
      <c r="B504" s="155">
        <v>0.9166666666666666</v>
      </c>
      <c r="C504" s="196">
        <v>-1948.6559999999736</v>
      </c>
      <c r="D504" s="195">
        <v>24942.318000000523</v>
      </c>
      <c r="E504" s="196">
        <v>-238319.10284559982</v>
      </c>
      <c r="F504" s="195">
        <v>168336.9141135988</v>
      </c>
      <c r="G504" s="196">
        <v>46988.527089998126</v>
      </c>
      <c r="H504" s="196">
        <v>0</v>
      </c>
      <c r="I504" s="156">
        <v>1.012</v>
      </c>
      <c r="K504" s="8"/>
      <c r="R504" s="191"/>
      <c r="S504" s="192"/>
      <c r="T504" s="8"/>
      <c r="U504" s="8"/>
      <c r="V504" s="8"/>
      <c r="W504" s="8"/>
      <c r="X504" s="8"/>
    </row>
    <row r="505" spans="1:24" ht="13.5">
      <c r="A505" s="250" t="s">
        <v>3</v>
      </c>
      <c r="B505" s="155">
        <v>0.9583333333333334</v>
      </c>
      <c r="C505" s="196">
        <v>-2371.125999999974</v>
      </c>
      <c r="D505" s="195">
        <v>14976.308000000288</v>
      </c>
      <c r="E505" s="196">
        <v>-380545.16422511794</v>
      </c>
      <c r="F505" s="195">
        <v>129832.62342711954</v>
      </c>
      <c r="G505" s="196">
        <v>238107.35919999995</v>
      </c>
      <c r="H505" s="196">
        <v>0</v>
      </c>
      <c r="I505" s="156">
        <v>1.012</v>
      </c>
      <c r="K505" s="8"/>
      <c r="R505" s="191"/>
      <c r="S505" s="192"/>
      <c r="T505" s="8"/>
      <c r="U505" s="8"/>
      <c r="V505" s="8"/>
      <c r="W505" s="8"/>
      <c r="X505" s="8"/>
    </row>
    <row r="506" spans="1:24" ht="13.5">
      <c r="A506" s="250" t="s">
        <v>3</v>
      </c>
      <c r="B506" s="155">
        <v>1</v>
      </c>
      <c r="C506" s="196">
        <v>-12913.9179999999</v>
      </c>
      <c r="D506" s="195">
        <v>5104.251999999971</v>
      </c>
      <c r="E506" s="196">
        <v>-169699.61493999994</v>
      </c>
      <c r="F506" s="195">
        <v>257821.351206001</v>
      </c>
      <c r="G506" s="196">
        <v>-80312.0706800016</v>
      </c>
      <c r="H506" s="196">
        <v>0</v>
      </c>
      <c r="I506" s="156">
        <v>1.8656800000000002</v>
      </c>
      <c r="K506" s="8"/>
      <c r="R506" s="191"/>
      <c r="S506" s="192"/>
      <c r="T506" s="8"/>
      <c r="U506" s="8"/>
      <c r="V506" s="8"/>
      <c r="W506" s="8"/>
      <c r="X506" s="8"/>
    </row>
    <row r="507" spans="1:24" ht="13.5">
      <c r="A507" s="250">
        <v>40139</v>
      </c>
      <c r="B507" s="155">
        <v>0.041666666666666664</v>
      </c>
      <c r="C507" s="196">
        <v>-9009.861999999865</v>
      </c>
      <c r="D507" s="195">
        <v>5115.190000000046</v>
      </c>
      <c r="E507" s="196">
        <v>-197544.79841055901</v>
      </c>
      <c r="F507" s="195">
        <v>279296.889602558</v>
      </c>
      <c r="G507" s="196">
        <v>-77857.41945999907</v>
      </c>
      <c r="H507" s="196">
        <v>0</v>
      </c>
      <c r="I507" s="156">
        <v>1.8656800000000002</v>
      </c>
      <c r="K507" s="8"/>
      <c r="R507" s="191"/>
      <c r="S507" s="192"/>
      <c r="T507" s="8"/>
      <c r="U507" s="8"/>
      <c r="V507" s="8"/>
      <c r="W507" s="8"/>
      <c r="X507" s="8"/>
    </row>
    <row r="508" spans="1:24" ht="13.5">
      <c r="A508" s="250" t="s">
        <v>3</v>
      </c>
      <c r="B508" s="155">
        <v>0.08333333333333333</v>
      </c>
      <c r="C508" s="196">
        <v>-4398.874000000444</v>
      </c>
      <c r="D508" s="195">
        <v>16115.076000000081</v>
      </c>
      <c r="E508" s="196">
        <v>-157881.90174</v>
      </c>
      <c r="F508" s="195">
        <v>246681.1518079999</v>
      </c>
      <c r="G508" s="196">
        <v>-100515.45184000046</v>
      </c>
      <c r="H508" s="196">
        <v>0</v>
      </c>
      <c r="I508" s="156">
        <v>1.8656800000000002</v>
      </c>
      <c r="K508" s="8"/>
      <c r="R508" s="191"/>
      <c r="S508" s="192"/>
      <c r="T508" s="8"/>
      <c r="U508" s="8"/>
      <c r="V508" s="8"/>
      <c r="W508" s="8"/>
      <c r="X508" s="8"/>
    </row>
    <row r="509" spans="1:24" ht="13.5">
      <c r="A509" s="250" t="s">
        <v>3</v>
      </c>
      <c r="B509" s="155">
        <v>0.125</v>
      </c>
      <c r="C509" s="196">
        <v>-6978.30700000037</v>
      </c>
      <c r="D509" s="195">
        <v>19190.4609999999</v>
      </c>
      <c r="E509" s="196">
        <v>-171844.8871764186</v>
      </c>
      <c r="F509" s="195">
        <v>405573.64787641825</v>
      </c>
      <c r="G509" s="196">
        <v>-245940.9145200002</v>
      </c>
      <c r="H509" s="196">
        <v>0</v>
      </c>
      <c r="I509" s="156">
        <v>1.8656800000000002</v>
      </c>
      <c r="K509" s="8"/>
      <c r="R509" s="191"/>
      <c r="S509" s="192"/>
      <c r="T509" s="8"/>
      <c r="U509" s="8"/>
      <c r="V509" s="8"/>
      <c r="W509" s="8"/>
      <c r="X509" s="8"/>
    </row>
    <row r="510" spans="1:24" ht="13.5">
      <c r="A510" s="250" t="s">
        <v>3</v>
      </c>
      <c r="B510" s="155">
        <v>0.16666666666666666</v>
      </c>
      <c r="C510" s="196">
        <v>-5423.694999999488</v>
      </c>
      <c r="D510" s="195">
        <v>16655.978999999934</v>
      </c>
      <c r="E510" s="196">
        <v>-176978.4107121108</v>
      </c>
      <c r="F510" s="195">
        <v>378665.99637811113</v>
      </c>
      <c r="G510" s="196">
        <v>-212919.8699499998</v>
      </c>
      <c r="H510" s="196">
        <v>0</v>
      </c>
      <c r="I510" s="156">
        <v>1.8656800000000002</v>
      </c>
      <c r="K510" s="8"/>
      <c r="R510" s="191"/>
      <c r="S510" s="192"/>
      <c r="T510" s="8"/>
      <c r="U510" s="8"/>
      <c r="V510" s="8"/>
      <c r="W510" s="8"/>
      <c r="X510" s="8"/>
    </row>
    <row r="511" spans="1:24" ht="13.5">
      <c r="A511" s="250" t="s">
        <v>3</v>
      </c>
      <c r="B511" s="155">
        <v>0.20833333333333334</v>
      </c>
      <c r="C511" s="196">
        <v>-6917.351999999678</v>
      </c>
      <c r="D511" s="195">
        <v>16375.314999999802</v>
      </c>
      <c r="E511" s="196">
        <v>-155618.889999414</v>
      </c>
      <c r="F511" s="195">
        <v>217455.27095141305</v>
      </c>
      <c r="G511" s="196">
        <v>-71294.34438000059</v>
      </c>
      <c r="H511" s="196">
        <v>0</v>
      </c>
      <c r="I511" s="156">
        <v>1.8656800000000002</v>
      </c>
      <c r="K511" s="8"/>
      <c r="R511" s="191"/>
      <c r="S511" s="192"/>
      <c r="T511" s="8"/>
      <c r="U511" s="8"/>
      <c r="V511" s="8"/>
      <c r="W511" s="8"/>
      <c r="X511" s="8"/>
    </row>
    <row r="512" spans="1:24" ht="13.5">
      <c r="A512" s="250" t="s">
        <v>3</v>
      </c>
      <c r="B512" s="155">
        <v>0.25</v>
      </c>
      <c r="C512" s="196">
        <v>-3130.851000000014</v>
      </c>
      <c r="D512" s="195">
        <v>9536.138999999976</v>
      </c>
      <c r="E512" s="196">
        <v>-167913.70954920512</v>
      </c>
      <c r="F512" s="195">
        <v>271393.58144320495</v>
      </c>
      <c r="G512" s="196">
        <v>-109885.15984999892</v>
      </c>
      <c r="H512" s="196">
        <v>0</v>
      </c>
      <c r="I512" s="156">
        <v>1.8656800000000002</v>
      </c>
      <c r="K512" s="8"/>
      <c r="R512" s="191"/>
      <c r="S512" s="192"/>
      <c r="T512" s="8"/>
      <c r="U512" s="8"/>
      <c r="V512" s="8"/>
      <c r="W512" s="8"/>
      <c r="X512" s="8"/>
    </row>
    <row r="513" spans="1:24" ht="13.5">
      <c r="A513" s="250" t="s">
        <v>3</v>
      </c>
      <c r="B513" s="155">
        <v>0.2916666666666667</v>
      </c>
      <c r="C513" s="196">
        <v>-5159.834000000075</v>
      </c>
      <c r="D513" s="195">
        <v>23144.0929999995</v>
      </c>
      <c r="E513" s="196">
        <v>-176774.15820837417</v>
      </c>
      <c r="F513" s="195">
        <v>243412.25810037408</v>
      </c>
      <c r="G513" s="196">
        <v>-84622.35855000198</v>
      </c>
      <c r="H513" s="196">
        <v>0</v>
      </c>
      <c r="I513" s="156">
        <v>1.8656800000000002</v>
      </c>
      <c r="K513" s="8"/>
      <c r="R513" s="191"/>
      <c r="S513" s="192"/>
      <c r="T513" s="8"/>
      <c r="U513" s="8"/>
      <c r="V513" s="8"/>
      <c r="W513" s="8"/>
      <c r="X513" s="8"/>
    </row>
    <row r="514" spans="1:24" ht="13.5">
      <c r="A514" s="250" t="s">
        <v>3</v>
      </c>
      <c r="B514" s="155">
        <v>0.3333333333333333</v>
      </c>
      <c r="C514" s="196">
        <v>-2824.3810000000444</v>
      </c>
      <c r="D514" s="195">
        <v>23920.53199999992</v>
      </c>
      <c r="E514" s="196">
        <v>-192927.51418143362</v>
      </c>
      <c r="F514" s="195">
        <v>52861.435993433246</v>
      </c>
      <c r="G514" s="196">
        <v>118969.92696000192</v>
      </c>
      <c r="H514" s="196">
        <v>0</v>
      </c>
      <c r="I514" s="156">
        <v>1.012</v>
      </c>
      <c r="K514" s="8"/>
      <c r="R514" s="191"/>
      <c r="S514" s="192"/>
      <c r="T514" s="8"/>
      <c r="U514" s="8"/>
      <c r="V514" s="8"/>
      <c r="W514" s="8"/>
      <c r="X514" s="8"/>
    </row>
    <row r="515" spans="1:24" ht="13.5">
      <c r="A515" s="250" t="s">
        <v>3</v>
      </c>
      <c r="B515" s="155">
        <v>0.375</v>
      </c>
      <c r="C515" s="196">
        <v>-2065.841000000636</v>
      </c>
      <c r="D515" s="195">
        <v>26314.276000000216</v>
      </c>
      <c r="E515" s="196">
        <v>-160687.82757191</v>
      </c>
      <c r="F515" s="195">
        <v>112928.68997391008</v>
      </c>
      <c r="G515" s="196">
        <v>23510.702569999965</v>
      </c>
      <c r="H515" s="196">
        <v>0</v>
      </c>
      <c r="I515" s="156">
        <v>1.012</v>
      </c>
      <c r="K515" s="8"/>
      <c r="R515" s="191"/>
      <c r="S515" s="192"/>
      <c r="T515" s="8"/>
      <c r="U515" s="8"/>
      <c r="V515" s="8"/>
      <c r="W515" s="8"/>
      <c r="X515" s="8"/>
    </row>
    <row r="516" spans="1:24" ht="13.5">
      <c r="A516" s="250" t="s">
        <v>3</v>
      </c>
      <c r="B516" s="155">
        <v>0.4166666666666667</v>
      </c>
      <c r="C516" s="196">
        <v>-2380.84200000007</v>
      </c>
      <c r="D516" s="195">
        <v>17575.808999999917</v>
      </c>
      <c r="E516" s="196">
        <v>-168294.7636282811</v>
      </c>
      <c r="F516" s="195">
        <v>259241.60758427877</v>
      </c>
      <c r="G516" s="196">
        <v>-106141.81051000091</v>
      </c>
      <c r="H516" s="196">
        <v>0</v>
      </c>
      <c r="I516" s="156">
        <v>1.8656800000000002</v>
      </c>
      <c r="K516" s="8"/>
      <c r="R516" s="191"/>
      <c r="S516" s="192"/>
      <c r="T516" s="8"/>
      <c r="U516" s="8"/>
      <c r="V516" s="8"/>
      <c r="W516" s="8"/>
      <c r="X516" s="8"/>
    </row>
    <row r="517" spans="1:24" ht="13.5">
      <c r="A517" s="250" t="s">
        <v>3</v>
      </c>
      <c r="B517" s="155">
        <v>0.4583333333333333</v>
      </c>
      <c r="C517" s="196">
        <v>-1964.2160000000806</v>
      </c>
      <c r="D517" s="195">
        <v>12037.472000000549</v>
      </c>
      <c r="E517" s="196">
        <v>-177469.13075762417</v>
      </c>
      <c r="F517" s="195">
        <v>521812.14171362616</v>
      </c>
      <c r="G517" s="196">
        <v>-354416.2668600031</v>
      </c>
      <c r="H517" s="196">
        <v>0</v>
      </c>
      <c r="I517" s="156">
        <v>1.8656800000000002</v>
      </c>
      <c r="K517" s="8"/>
      <c r="R517" s="191"/>
      <c r="S517" s="192"/>
      <c r="T517" s="8"/>
      <c r="U517" s="8"/>
      <c r="V517" s="8"/>
      <c r="W517" s="8"/>
      <c r="X517" s="8"/>
    </row>
    <row r="518" spans="1:24" ht="13.5">
      <c r="A518" s="250" t="s">
        <v>3</v>
      </c>
      <c r="B518" s="155">
        <v>0.5</v>
      </c>
      <c r="C518" s="196">
        <v>-10798.719999999834</v>
      </c>
      <c r="D518" s="195">
        <v>10328.274000000398</v>
      </c>
      <c r="E518" s="196">
        <v>-172640.5462295239</v>
      </c>
      <c r="F518" s="195">
        <v>583051.8253055235</v>
      </c>
      <c r="G518" s="196">
        <v>-409940.8332299994</v>
      </c>
      <c r="H518" s="196">
        <v>0</v>
      </c>
      <c r="I518" s="156">
        <v>1.8656800000000002</v>
      </c>
      <c r="K518" s="8"/>
      <c r="R518" s="191"/>
      <c r="S518" s="192"/>
      <c r="T518" s="8"/>
      <c r="U518" s="8"/>
      <c r="V518" s="8"/>
      <c r="W518" s="8"/>
      <c r="X518" s="8"/>
    </row>
    <row r="519" spans="1:24" ht="13.5">
      <c r="A519" s="250" t="s">
        <v>3</v>
      </c>
      <c r="B519" s="155">
        <v>0.5416666666666666</v>
      </c>
      <c r="C519" s="196">
        <v>-13238.753000000039</v>
      </c>
      <c r="D519" s="195">
        <v>26407.28899999985</v>
      </c>
      <c r="E519" s="196">
        <v>-215478.62970190705</v>
      </c>
      <c r="F519" s="195">
        <v>417062.8150159083</v>
      </c>
      <c r="G519" s="196">
        <v>185247.27871000202</v>
      </c>
      <c r="H519" s="196">
        <v>-400000</v>
      </c>
      <c r="I519" s="156">
        <v>1.8465749999999999</v>
      </c>
      <c r="K519" s="8"/>
      <c r="R519" s="191"/>
      <c r="S519" s="192"/>
      <c r="T519" s="8"/>
      <c r="U519" s="8"/>
      <c r="V519" s="8"/>
      <c r="W519" s="8"/>
      <c r="X519" s="8"/>
    </row>
    <row r="520" spans="1:24" ht="13.5">
      <c r="A520" s="250" t="s">
        <v>3</v>
      </c>
      <c r="B520" s="155">
        <v>0.5833333333333334</v>
      </c>
      <c r="C520" s="196">
        <v>-5815.743000000024</v>
      </c>
      <c r="D520" s="195">
        <v>24888.33</v>
      </c>
      <c r="E520" s="196">
        <v>-220879.01096589575</v>
      </c>
      <c r="F520" s="195">
        <v>448546.76933989517</v>
      </c>
      <c r="G520" s="196">
        <v>153259.65427000035</v>
      </c>
      <c r="H520" s="196">
        <v>-400000</v>
      </c>
      <c r="I520" s="156">
        <v>1.8465749999999999</v>
      </c>
      <c r="K520" s="8"/>
      <c r="R520" s="191"/>
      <c r="S520" s="192"/>
      <c r="T520" s="8"/>
      <c r="U520" s="8"/>
      <c r="V520" s="8"/>
      <c r="W520" s="8"/>
      <c r="X520" s="8"/>
    </row>
    <row r="521" spans="1:24" ht="13.5">
      <c r="A521" s="250" t="s">
        <v>3</v>
      </c>
      <c r="B521" s="155">
        <v>0.625</v>
      </c>
      <c r="C521" s="196">
        <v>-3309.875000000129</v>
      </c>
      <c r="D521" s="195">
        <v>8539.331999999838</v>
      </c>
      <c r="E521" s="196">
        <v>-333438.45499784313</v>
      </c>
      <c r="F521" s="195">
        <v>353904.9148218425</v>
      </c>
      <c r="G521" s="196">
        <v>374304.08294000017</v>
      </c>
      <c r="H521" s="196">
        <v>-400000</v>
      </c>
      <c r="I521" s="156">
        <v>1.8465749999999999</v>
      </c>
      <c r="K521" s="8"/>
      <c r="R521" s="191"/>
      <c r="S521" s="192"/>
      <c r="T521" s="8"/>
      <c r="U521" s="8"/>
      <c r="V521" s="8"/>
      <c r="W521" s="8"/>
      <c r="X521" s="8"/>
    </row>
    <row r="522" spans="1:24" ht="13.5">
      <c r="A522" s="250" t="s">
        <v>3</v>
      </c>
      <c r="B522" s="155">
        <v>0.6666666666666666</v>
      </c>
      <c r="C522" s="196">
        <v>-8801.017999999982</v>
      </c>
      <c r="D522" s="195">
        <v>19229.029000000606</v>
      </c>
      <c r="E522" s="196">
        <v>-308536.87002353993</v>
      </c>
      <c r="F522" s="195">
        <v>491730.4268115417</v>
      </c>
      <c r="G522" s="196">
        <v>206378.43219999946</v>
      </c>
      <c r="H522" s="196">
        <v>-400000</v>
      </c>
      <c r="I522" s="156">
        <v>1.8465749999999999</v>
      </c>
      <c r="K522" s="8"/>
      <c r="R522" s="191"/>
      <c r="S522" s="192"/>
      <c r="T522" s="8"/>
      <c r="U522" s="8"/>
      <c r="V522" s="8"/>
      <c r="W522" s="8"/>
      <c r="X522" s="8"/>
    </row>
    <row r="523" spans="1:24" ht="13.5">
      <c r="A523" s="250" t="s">
        <v>3</v>
      </c>
      <c r="B523" s="155">
        <v>0.7083333333333334</v>
      </c>
      <c r="C523" s="196">
        <v>-4674.598000000116</v>
      </c>
      <c r="D523" s="195">
        <v>20304.43699999982</v>
      </c>
      <c r="E523" s="196">
        <v>-308941.4214599999</v>
      </c>
      <c r="F523" s="195">
        <v>39231.98856000002</v>
      </c>
      <c r="G523" s="196">
        <v>654079.5938799994</v>
      </c>
      <c r="H523" s="196">
        <v>-400000</v>
      </c>
      <c r="I523" s="156">
        <v>1.8465749999999999</v>
      </c>
      <c r="K523" s="8"/>
      <c r="R523" s="191"/>
      <c r="S523" s="192"/>
      <c r="T523" s="8"/>
      <c r="U523" s="8"/>
      <c r="V523" s="8"/>
      <c r="W523" s="8"/>
      <c r="X523" s="8"/>
    </row>
    <row r="524" spans="1:24" ht="13.5">
      <c r="A524" s="250" t="s">
        <v>3</v>
      </c>
      <c r="B524" s="155">
        <v>0.75</v>
      </c>
      <c r="C524" s="196">
        <v>-12728.681999999888</v>
      </c>
      <c r="D524" s="195">
        <v>15643.855999999989</v>
      </c>
      <c r="E524" s="196">
        <v>-585644.3198137844</v>
      </c>
      <c r="F524" s="195">
        <v>85299.69340578411</v>
      </c>
      <c r="G524" s="196">
        <v>897429.4525500012</v>
      </c>
      <c r="H524" s="196">
        <v>-400000</v>
      </c>
      <c r="I524" s="156">
        <v>1.8465749999999999</v>
      </c>
      <c r="K524" s="8"/>
      <c r="R524" s="191"/>
      <c r="S524" s="192"/>
      <c r="T524" s="8"/>
      <c r="U524" s="8"/>
      <c r="V524" s="8"/>
      <c r="W524" s="8"/>
      <c r="X524" s="8"/>
    </row>
    <row r="525" spans="1:24" ht="13.5">
      <c r="A525" s="250" t="s">
        <v>3</v>
      </c>
      <c r="B525" s="155">
        <v>0.7916666666666666</v>
      </c>
      <c r="C525" s="196">
        <v>-7480.39900000002</v>
      </c>
      <c r="D525" s="195">
        <v>18811.41000000028</v>
      </c>
      <c r="E525" s="196">
        <v>-604478.2991100498</v>
      </c>
      <c r="F525" s="195">
        <v>48202.84017005114</v>
      </c>
      <c r="G525" s="196">
        <v>944944.4476000003</v>
      </c>
      <c r="H525" s="196">
        <v>-400000</v>
      </c>
      <c r="I525" s="156">
        <v>1.8465749999999999</v>
      </c>
      <c r="K525" s="8"/>
      <c r="R525" s="191"/>
      <c r="S525" s="192"/>
      <c r="T525" s="8"/>
      <c r="U525" s="8"/>
      <c r="V525" s="8"/>
      <c r="W525" s="8"/>
      <c r="X525" s="8"/>
    </row>
    <row r="526" spans="1:24" ht="13.5">
      <c r="A526" s="250" t="s">
        <v>3</v>
      </c>
      <c r="B526" s="155">
        <v>0.8333333333333334</v>
      </c>
      <c r="C526" s="196">
        <v>-8591.684999999969</v>
      </c>
      <c r="D526" s="195">
        <v>21879.747999999745</v>
      </c>
      <c r="E526" s="196">
        <v>-254227.29084199897</v>
      </c>
      <c r="F526" s="195">
        <v>39670.83273000003</v>
      </c>
      <c r="G526" s="196">
        <v>601268.3947500009</v>
      </c>
      <c r="H526" s="196">
        <v>-400000</v>
      </c>
      <c r="I526" s="156">
        <v>1.8465749999999999</v>
      </c>
      <c r="K526" s="8"/>
      <c r="R526" s="191"/>
      <c r="S526" s="192"/>
      <c r="T526" s="8"/>
      <c r="U526" s="8"/>
      <c r="V526" s="8"/>
      <c r="W526" s="8"/>
      <c r="X526" s="8"/>
    </row>
    <row r="527" spans="1:24" ht="13.5">
      <c r="A527" s="250" t="s">
        <v>3</v>
      </c>
      <c r="B527" s="155">
        <v>0.875</v>
      </c>
      <c r="C527" s="196">
        <v>-13943.788999999446</v>
      </c>
      <c r="D527" s="195">
        <v>5156.769000000146</v>
      </c>
      <c r="E527" s="196">
        <v>-147820.40354718713</v>
      </c>
      <c r="F527" s="195">
        <v>200910.62925118578</v>
      </c>
      <c r="G527" s="196">
        <v>-44303.20536999544</v>
      </c>
      <c r="H527" s="196">
        <v>0</v>
      </c>
      <c r="I527" s="156">
        <v>1.8465749999999999</v>
      </c>
      <c r="K527" s="8"/>
      <c r="R527" s="191"/>
      <c r="S527" s="192"/>
      <c r="T527" s="8"/>
      <c r="U527" s="8"/>
      <c r="V527" s="8"/>
      <c r="W527" s="8"/>
      <c r="X527" s="8"/>
    </row>
    <row r="528" spans="1:24" ht="13.5">
      <c r="A528" s="250" t="s">
        <v>3</v>
      </c>
      <c r="B528" s="155">
        <v>0.9166666666666666</v>
      </c>
      <c r="C528" s="196">
        <v>-14042.039999999844</v>
      </c>
      <c r="D528" s="195">
        <v>21224.233999999844</v>
      </c>
      <c r="E528" s="196">
        <v>-168039.92982780098</v>
      </c>
      <c r="F528" s="195">
        <v>358241.32989380107</v>
      </c>
      <c r="G528" s="196">
        <v>-197383.59359000114</v>
      </c>
      <c r="H528" s="196">
        <v>0</v>
      </c>
      <c r="I528" s="156">
        <v>1.8465749999999999</v>
      </c>
      <c r="K528" s="8"/>
      <c r="R528" s="191"/>
      <c r="S528" s="192"/>
      <c r="T528" s="8"/>
      <c r="U528" s="8"/>
      <c r="V528" s="8"/>
      <c r="W528" s="8"/>
      <c r="X528" s="8"/>
    </row>
    <row r="529" spans="1:24" ht="13.5">
      <c r="A529" s="250" t="s">
        <v>3</v>
      </c>
      <c r="B529" s="155">
        <v>0.9583333333333334</v>
      </c>
      <c r="C529" s="196">
        <v>-9122.759000000124</v>
      </c>
      <c r="D529" s="195">
        <v>13600.120000000128</v>
      </c>
      <c r="E529" s="196">
        <v>-171969.68591544213</v>
      </c>
      <c r="F529" s="195">
        <v>342642.4151454415</v>
      </c>
      <c r="G529" s="196">
        <v>-175150.09051000158</v>
      </c>
      <c r="H529" s="196">
        <v>0</v>
      </c>
      <c r="I529" s="156">
        <v>1.8465749999999999</v>
      </c>
      <c r="K529" s="8"/>
      <c r="R529" s="191"/>
      <c r="S529" s="192"/>
      <c r="T529" s="8"/>
      <c r="U529" s="8"/>
      <c r="V529" s="8"/>
      <c r="W529" s="8"/>
      <c r="X529" s="8"/>
    </row>
    <row r="530" spans="1:24" ht="13.5">
      <c r="A530" s="250" t="s">
        <v>3</v>
      </c>
      <c r="B530" s="155">
        <v>1</v>
      </c>
      <c r="C530" s="196">
        <v>-6367.695000000441</v>
      </c>
      <c r="D530" s="195">
        <v>5982.854999999718</v>
      </c>
      <c r="E530" s="196">
        <v>-205607.55012253503</v>
      </c>
      <c r="F530" s="195">
        <v>222055.17399053625</v>
      </c>
      <c r="G530" s="196">
        <v>-16062.78379999951</v>
      </c>
      <c r="H530" s="196">
        <v>0</v>
      </c>
      <c r="I530" s="156">
        <v>1.8465749999999999</v>
      </c>
      <c r="K530" s="8"/>
      <c r="R530" s="191"/>
      <c r="S530" s="192"/>
      <c r="T530" s="8"/>
      <c r="U530" s="8"/>
      <c r="V530" s="8"/>
      <c r="W530" s="8"/>
      <c r="X530" s="8"/>
    </row>
    <row r="531" spans="1:24" ht="13.5">
      <c r="A531" s="250">
        <v>40140</v>
      </c>
      <c r="B531" s="155">
        <v>0.041666666666666664</v>
      </c>
      <c r="C531" s="196">
        <v>-1227393.2140000004</v>
      </c>
      <c r="D531" s="195">
        <v>6474.53699999998</v>
      </c>
      <c r="E531" s="196">
        <v>-142900.2101400001</v>
      </c>
      <c r="F531" s="195">
        <v>258527.0447500016</v>
      </c>
      <c r="G531" s="196">
        <v>1105291.8428400022</v>
      </c>
      <c r="H531" s="196">
        <v>0</v>
      </c>
      <c r="I531" s="156">
        <v>1.012</v>
      </c>
      <c r="K531" s="8"/>
      <c r="R531" s="191"/>
      <c r="S531" s="192"/>
      <c r="T531" s="8"/>
      <c r="U531" s="8"/>
      <c r="V531" s="8"/>
      <c r="W531" s="8"/>
      <c r="X531" s="8"/>
    </row>
    <row r="532" spans="1:24" ht="13.5">
      <c r="A532" s="250" t="s">
        <v>3</v>
      </c>
      <c r="B532" s="155">
        <v>0.08333333333333333</v>
      </c>
      <c r="C532" s="196">
        <v>-1670195.5619999997</v>
      </c>
      <c r="D532" s="195">
        <v>6673.169999999882</v>
      </c>
      <c r="E532" s="196">
        <v>-171617.84072999997</v>
      </c>
      <c r="F532" s="195">
        <v>287059.20121200016</v>
      </c>
      <c r="G532" s="196">
        <v>1548081.0315100006</v>
      </c>
      <c r="H532" s="196">
        <v>0</v>
      </c>
      <c r="I532" s="156">
        <v>1.012</v>
      </c>
      <c r="K532" s="8"/>
      <c r="R532" s="191"/>
      <c r="S532" s="192"/>
      <c r="T532" s="8"/>
      <c r="U532" s="8"/>
      <c r="V532" s="8"/>
      <c r="W532" s="8"/>
      <c r="X532" s="8"/>
    </row>
    <row r="533" spans="1:24" ht="13.5">
      <c r="A533" s="250" t="s">
        <v>3</v>
      </c>
      <c r="B533" s="155">
        <v>0.125</v>
      </c>
      <c r="C533" s="196">
        <v>-1013906.9489999998</v>
      </c>
      <c r="D533" s="195">
        <v>7987.730000000058</v>
      </c>
      <c r="E533" s="196">
        <v>-176751.71173006872</v>
      </c>
      <c r="F533" s="195">
        <v>363810.2117420712</v>
      </c>
      <c r="G533" s="196">
        <v>818860.7187800001</v>
      </c>
      <c r="H533" s="196">
        <v>0</v>
      </c>
      <c r="I533" s="156">
        <v>1.012</v>
      </c>
      <c r="K533" s="8"/>
      <c r="R533" s="191"/>
      <c r="S533" s="192"/>
      <c r="T533" s="8"/>
      <c r="U533" s="8"/>
      <c r="V533" s="8"/>
      <c r="W533" s="8"/>
      <c r="X533" s="8"/>
    </row>
    <row r="534" spans="1:24" ht="13.5">
      <c r="A534" s="250" t="s">
        <v>3</v>
      </c>
      <c r="B534" s="155">
        <v>0.16666666666666666</v>
      </c>
      <c r="C534" s="196">
        <v>-3604.0589999999274</v>
      </c>
      <c r="D534" s="195">
        <v>551798.19</v>
      </c>
      <c r="E534" s="196">
        <v>-132112.6385411181</v>
      </c>
      <c r="F534" s="195">
        <v>413573.13993111684</v>
      </c>
      <c r="G534" s="196">
        <v>-829654.6327199992</v>
      </c>
      <c r="H534" s="196">
        <v>0</v>
      </c>
      <c r="I534" s="156">
        <v>1.8465749999999999</v>
      </c>
      <c r="K534" s="8"/>
      <c r="R534" s="191"/>
      <c r="S534" s="192"/>
      <c r="T534" s="8"/>
      <c r="U534" s="8"/>
      <c r="V534" s="8"/>
      <c r="W534" s="8"/>
      <c r="X534" s="8"/>
    </row>
    <row r="535" spans="1:24" ht="13.5">
      <c r="A535" s="250" t="s">
        <v>3</v>
      </c>
      <c r="B535" s="155">
        <v>0.20833333333333334</v>
      </c>
      <c r="C535" s="196">
        <v>-5208.584000000134</v>
      </c>
      <c r="D535" s="195">
        <v>639898.3949999999</v>
      </c>
      <c r="E535" s="196">
        <v>-141214.4900428527</v>
      </c>
      <c r="F535" s="195">
        <v>232597.63652085207</v>
      </c>
      <c r="G535" s="196">
        <v>-726072.9570600005</v>
      </c>
      <c r="H535" s="196">
        <v>0</v>
      </c>
      <c r="I535" s="156">
        <v>1.8465749999999999</v>
      </c>
      <c r="K535" s="8"/>
      <c r="R535" s="191"/>
      <c r="S535" s="192"/>
      <c r="T535" s="8"/>
      <c r="U535" s="8"/>
      <c r="V535" s="8"/>
      <c r="W535" s="8"/>
      <c r="X535" s="8"/>
    </row>
    <row r="536" spans="1:24" ht="13.5">
      <c r="A536" s="250" t="s">
        <v>3</v>
      </c>
      <c r="B536" s="155">
        <v>0.25</v>
      </c>
      <c r="C536" s="196">
        <v>-6090.97099999994</v>
      </c>
      <c r="D536" s="195">
        <v>701822.06</v>
      </c>
      <c r="E536" s="196">
        <v>-218166.341432679</v>
      </c>
      <c r="F536" s="195">
        <v>385581.59319467895</v>
      </c>
      <c r="G536" s="196">
        <v>-863146.3406200015</v>
      </c>
      <c r="H536" s="196">
        <v>0</v>
      </c>
      <c r="I536" s="156">
        <v>1.8465749999999999</v>
      </c>
      <c r="K536" s="8"/>
      <c r="R536" s="191"/>
      <c r="S536" s="192"/>
      <c r="T536" s="8"/>
      <c r="U536" s="8"/>
      <c r="V536" s="8"/>
      <c r="W536" s="8"/>
      <c r="X536" s="8"/>
    </row>
    <row r="537" spans="1:24" ht="13.5">
      <c r="A537" s="250" t="s">
        <v>3</v>
      </c>
      <c r="B537" s="155">
        <v>0.2916666666666667</v>
      </c>
      <c r="C537" s="196">
        <v>-8479.461000000629</v>
      </c>
      <c r="D537" s="195">
        <v>1863765.6379999998</v>
      </c>
      <c r="E537" s="196">
        <v>-283115.8847640179</v>
      </c>
      <c r="F537" s="195">
        <v>588678.4227900188</v>
      </c>
      <c r="G537" s="196">
        <v>-1760848.7152700005</v>
      </c>
      <c r="H537" s="196">
        <v>-400000</v>
      </c>
      <c r="I537" s="156">
        <v>1.856325</v>
      </c>
      <c r="K537" s="8"/>
      <c r="R537" s="191"/>
      <c r="S537" s="192"/>
      <c r="T537" s="8"/>
      <c r="U537" s="8"/>
      <c r="V537" s="8"/>
      <c r="W537" s="8"/>
      <c r="X537" s="8"/>
    </row>
    <row r="538" spans="1:24" ht="13.5">
      <c r="A538" s="250" t="s">
        <v>3</v>
      </c>
      <c r="B538" s="155">
        <v>0.3333333333333333</v>
      </c>
      <c r="C538" s="196">
        <v>-2809.310999999805</v>
      </c>
      <c r="D538" s="195">
        <v>894550.3369999998</v>
      </c>
      <c r="E538" s="196">
        <v>-343030.6108500784</v>
      </c>
      <c r="F538" s="195">
        <v>138545.48472407888</v>
      </c>
      <c r="G538" s="196">
        <v>-287255.8994500042</v>
      </c>
      <c r="H538" s="196">
        <v>-400000</v>
      </c>
      <c r="I538" s="156">
        <v>1.856325</v>
      </c>
      <c r="K538" s="8"/>
      <c r="R538" s="191"/>
      <c r="S538" s="192"/>
      <c r="T538" s="8"/>
      <c r="U538" s="8"/>
      <c r="V538" s="8"/>
      <c r="W538" s="8"/>
      <c r="X538" s="8"/>
    </row>
    <row r="539" spans="1:24" ht="13.5">
      <c r="A539" s="250" t="s">
        <v>3</v>
      </c>
      <c r="B539" s="155">
        <v>0.375</v>
      </c>
      <c r="C539" s="196">
        <v>-19333.449000000135</v>
      </c>
      <c r="D539" s="195">
        <v>369312.4880000003</v>
      </c>
      <c r="E539" s="196">
        <v>-206027.9343575914</v>
      </c>
      <c r="F539" s="195">
        <v>358426.1006815931</v>
      </c>
      <c r="G539" s="196">
        <v>-102377.20521000278</v>
      </c>
      <c r="H539" s="196">
        <v>-400000</v>
      </c>
      <c r="I539" s="156">
        <v>1.856325</v>
      </c>
      <c r="K539" s="8"/>
      <c r="R539" s="191"/>
      <c r="S539" s="192"/>
      <c r="T539" s="8"/>
      <c r="U539" s="8"/>
      <c r="V539" s="8"/>
      <c r="W539" s="8"/>
      <c r="X539" s="8"/>
    </row>
    <row r="540" spans="1:24" ht="13.5">
      <c r="A540" s="250" t="s">
        <v>3</v>
      </c>
      <c r="B540" s="155">
        <v>0.4166666666666667</v>
      </c>
      <c r="C540" s="196">
        <v>-4760.946000000584</v>
      </c>
      <c r="D540" s="195">
        <v>347441.29299999983</v>
      </c>
      <c r="E540" s="196">
        <v>-309951.590182053</v>
      </c>
      <c r="F540" s="195">
        <v>460230.475286055</v>
      </c>
      <c r="G540" s="196">
        <v>-92959.23261000344</v>
      </c>
      <c r="H540" s="196">
        <v>-400000</v>
      </c>
      <c r="I540" s="156">
        <v>1.856325</v>
      </c>
      <c r="K540" s="8"/>
      <c r="R540" s="191"/>
      <c r="S540" s="192"/>
      <c r="T540" s="8"/>
      <c r="U540" s="8"/>
      <c r="V540" s="8"/>
      <c r="W540" s="8"/>
      <c r="X540" s="8"/>
    </row>
    <row r="541" spans="1:24" ht="13.5">
      <c r="A541" s="250" t="s">
        <v>3</v>
      </c>
      <c r="B541" s="155">
        <v>0.4583333333333333</v>
      </c>
      <c r="C541" s="196">
        <v>-2870.7029999998467</v>
      </c>
      <c r="D541" s="195">
        <v>359003.82899999997</v>
      </c>
      <c r="E541" s="196">
        <v>-329359.8260315879</v>
      </c>
      <c r="F541" s="195">
        <v>424525.015397588</v>
      </c>
      <c r="G541" s="196">
        <v>-51298.315020003356</v>
      </c>
      <c r="H541" s="196">
        <v>-400000</v>
      </c>
      <c r="I541" s="156">
        <v>1.856325</v>
      </c>
      <c r="K541" s="8"/>
      <c r="R541" s="191"/>
      <c r="S541" s="192"/>
      <c r="T541" s="8"/>
      <c r="U541" s="8"/>
      <c r="V541" s="8"/>
      <c r="W541" s="8"/>
      <c r="X541" s="8"/>
    </row>
    <row r="542" spans="1:24" ht="13.5">
      <c r="A542" s="250" t="s">
        <v>3</v>
      </c>
      <c r="B542" s="155">
        <v>0.5</v>
      </c>
      <c r="C542" s="196">
        <v>-5429.855000000286</v>
      </c>
      <c r="D542" s="195">
        <v>172407.87800000014</v>
      </c>
      <c r="E542" s="196">
        <v>-344462.17572232924</v>
      </c>
      <c r="F542" s="195">
        <v>221770.314890331</v>
      </c>
      <c r="G542" s="196">
        <v>555713.8379399995</v>
      </c>
      <c r="H542" s="196">
        <v>-600000</v>
      </c>
      <c r="I542" s="156">
        <v>1.8582833300000001</v>
      </c>
      <c r="K542" s="8"/>
      <c r="R542" s="191"/>
      <c r="S542" s="192"/>
      <c r="T542" s="8"/>
      <c r="U542" s="8"/>
      <c r="V542" s="8"/>
      <c r="W542" s="8"/>
      <c r="X542" s="8"/>
    </row>
    <row r="543" spans="1:24" ht="13.5">
      <c r="A543" s="250" t="s">
        <v>3</v>
      </c>
      <c r="B543" s="155">
        <v>0.5416666666666666</v>
      </c>
      <c r="C543" s="196">
        <v>-2178.5800000001573</v>
      </c>
      <c r="D543" s="195">
        <v>67509.81399999955</v>
      </c>
      <c r="E543" s="196">
        <v>-458950.5955120035</v>
      </c>
      <c r="F543" s="195">
        <v>38362.63966000001</v>
      </c>
      <c r="G543" s="196">
        <v>955256.721880001</v>
      </c>
      <c r="H543" s="196">
        <v>-600000</v>
      </c>
      <c r="I543" s="156">
        <v>1.8566166700000002</v>
      </c>
      <c r="K543" s="8"/>
      <c r="R543" s="191"/>
      <c r="S543" s="192"/>
      <c r="T543" s="8"/>
      <c r="U543" s="8"/>
      <c r="V543" s="8"/>
      <c r="W543" s="8"/>
      <c r="X543" s="8"/>
    </row>
    <row r="544" spans="1:24" ht="13.5">
      <c r="A544" s="250" t="s">
        <v>3</v>
      </c>
      <c r="B544" s="155">
        <v>0.5833333333333334</v>
      </c>
      <c r="C544" s="196">
        <v>-2384.207999999975</v>
      </c>
      <c r="D544" s="195">
        <v>42218.2060000003</v>
      </c>
      <c r="E544" s="196">
        <v>-635016.1662240006</v>
      </c>
      <c r="F544" s="195">
        <v>35869.67571999999</v>
      </c>
      <c r="G544" s="196">
        <v>959312.4924900021</v>
      </c>
      <c r="H544" s="196">
        <v>-400000</v>
      </c>
      <c r="I544" s="156">
        <v>1.854375</v>
      </c>
      <c r="K544" s="8"/>
      <c r="R544" s="191"/>
      <c r="S544" s="192"/>
      <c r="T544" s="8"/>
      <c r="U544" s="8"/>
      <c r="V544" s="8"/>
      <c r="W544" s="8"/>
      <c r="X544" s="8"/>
    </row>
    <row r="545" spans="1:24" ht="13.5">
      <c r="A545" s="250" t="s">
        <v>3</v>
      </c>
      <c r="B545" s="155">
        <v>0.625</v>
      </c>
      <c r="C545" s="196">
        <v>-145977.5030000002</v>
      </c>
      <c r="D545" s="195">
        <v>956.8999999995833</v>
      </c>
      <c r="E545" s="196">
        <v>-684417.183977828</v>
      </c>
      <c r="F545" s="195">
        <v>46661.59346982697</v>
      </c>
      <c r="G545" s="196">
        <v>782776.1939300001</v>
      </c>
      <c r="H545" s="196">
        <v>0</v>
      </c>
      <c r="I545" s="156">
        <v>1.012</v>
      </c>
      <c r="K545" s="8"/>
      <c r="R545" s="191"/>
      <c r="S545" s="192"/>
      <c r="T545" s="8"/>
      <c r="U545" s="8"/>
      <c r="V545" s="8"/>
      <c r="W545" s="8"/>
      <c r="X545" s="8"/>
    </row>
    <row r="546" spans="1:24" ht="13.5">
      <c r="A546" s="250" t="s">
        <v>3</v>
      </c>
      <c r="B546" s="155">
        <v>0.6666666666666666</v>
      </c>
      <c r="C546" s="196">
        <v>-5474.3689999999915</v>
      </c>
      <c r="D546" s="195">
        <v>10541.89900000047</v>
      </c>
      <c r="E546" s="196">
        <v>-323652.00531388883</v>
      </c>
      <c r="F546" s="195">
        <v>144670.4557858879</v>
      </c>
      <c r="G546" s="196">
        <v>173914.01968999766</v>
      </c>
      <c r="H546" s="196">
        <v>0</v>
      </c>
      <c r="I546" s="156">
        <v>1.012</v>
      </c>
      <c r="K546" s="8"/>
      <c r="R546" s="191"/>
      <c r="S546" s="192"/>
      <c r="T546" s="8"/>
      <c r="U546" s="8"/>
      <c r="V546" s="8"/>
      <c r="W546" s="8"/>
      <c r="X546" s="8"/>
    </row>
    <row r="547" spans="1:24" ht="13.5">
      <c r="A547" s="250" t="s">
        <v>3</v>
      </c>
      <c r="B547" s="155">
        <v>0.7083333333333334</v>
      </c>
      <c r="C547" s="196">
        <v>-30012.486000000026</v>
      </c>
      <c r="D547" s="195">
        <v>2114.978999999392</v>
      </c>
      <c r="E547" s="196">
        <v>-267617.4172151942</v>
      </c>
      <c r="F547" s="195">
        <v>164940.8953551952</v>
      </c>
      <c r="G547" s="196">
        <v>130574.02914000244</v>
      </c>
      <c r="H547" s="196">
        <v>0</v>
      </c>
      <c r="I547" s="156">
        <v>1.012</v>
      </c>
      <c r="K547" s="8"/>
      <c r="R547" s="191"/>
      <c r="S547" s="192"/>
      <c r="T547" s="8"/>
      <c r="U547" s="8"/>
      <c r="V547" s="8"/>
      <c r="W547" s="8"/>
      <c r="X547" s="8"/>
    </row>
    <row r="548" spans="1:24" ht="13.5">
      <c r="A548" s="250" t="s">
        <v>3</v>
      </c>
      <c r="B548" s="155">
        <v>0.75</v>
      </c>
      <c r="C548" s="196">
        <v>-18499.115999999955</v>
      </c>
      <c r="D548" s="195">
        <v>2089.3940000005196</v>
      </c>
      <c r="E548" s="196">
        <v>-273826.6505989064</v>
      </c>
      <c r="F548" s="195">
        <v>197014.26865690475</v>
      </c>
      <c r="G548" s="196">
        <v>93222.10391000228</v>
      </c>
      <c r="H548" s="196">
        <v>0</v>
      </c>
      <c r="I548" s="156">
        <v>1.012</v>
      </c>
      <c r="K548" s="8"/>
      <c r="R548" s="191"/>
      <c r="S548" s="192"/>
      <c r="T548" s="8"/>
      <c r="U548" s="8"/>
      <c r="V548" s="8"/>
      <c r="W548" s="8"/>
      <c r="X548" s="8"/>
    </row>
    <row r="549" spans="1:24" ht="13.5">
      <c r="A549" s="250" t="s">
        <v>3</v>
      </c>
      <c r="B549" s="155">
        <v>0.7916666666666666</v>
      </c>
      <c r="C549" s="196">
        <v>-23218.390999999938</v>
      </c>
      <c r="D549" s="195">
        <v>3059.651999999968</v>
      </c>
      <c r="E549" s="196">
        <v>-213572.37934544226</v>
      </c>
      <c r="F549" s="195">
        <v>508936.6006314431</v>
      </c>
      <c r="G549" s="196">
        <v>-275205.48276000156</v>
      </c>
      <c r="H549" s="196">
        <v>0</v>
      </c>
      <c r="I549" s="156">
        <v>1.8563678600000002</v>
      </c>
      <c r="K549" s="8"/>
      <c r="R549" s="191"/>
      <c r="S549" s="192"/>
      <c r="T549" s="8"/>
      <c r="U549" s="8"/>
      <c r="V549" s="8"/>
      <c r="W549" s="8"/>
      <c r="X549" s="8"/>
    </row>
    <row r="550" spans="1:24" ht="13.5">
      <c r="A550" s="250" t="s">
        <v>3</v>
      </c>
      <c r="B550" s="155">
        <v>0.8333333333333334</v>
      </c>
      <c r="C550" s="196">
        <v>-6231.343000000199</v>
      </c>
      <c r="D550" s="195">
        <v>8311.172000000606</v>
      </c>
      <c r="E550" s="196">
        <v>-203464.82456729055</v>
      </c>
      <c r="F550" s="195">
        <v>169165.5108412876</v>
      </c>
      <c r="G550" s="196">
        <v>32219.4850400032</v>
      </c>
      <c r="H550" s="196">
        <v>0</v>
      </c>
      <c r="I550" s="156">
        <v>1.012</v>
      </c>
      <c r="K550" s="8"/>
      <c r="R550" s="191"/>
      <c r="S550" s="192"/>
      <c r="T550" s="8"/>
      <c r="U550" s="8"/>
      <c r="V550" s="8"/>
      <c r="W550" s="8"/>
      <c r="X550" s="8"/>
    </row>
    <row r="551" spans="1:24" ht="13.5">
      <c r="A551" s="250" t="s">
        <v>3</v>
      </c>
      <c r="B551" s="155">
        <v>0.875</v>
      </c>
      <c r="C551" s="196">
        <v>-14309.518999999986</v>
      </c>
      <c r="D551" s="195">
        <v>7388.305999999685</v>
      </c>
      <c r="E551" s="196">
        <v>-225321.47802381075</v>
      </c>
      <c r="F551" s="195">
        <v>96759.12390381211</v>
      </c>
      <c r="G551" s="196">
        <v>135483.5669599991</v>
      </c>
      <c r="H551" s="196">
        <v>0</v>
      </c>
      <c r="I551" s="156">
        <v>1.012</v>
      </c>
      <c r="K551" s="8"/>
      <c r="R551" s="191"/>
      <c r="S551" s="192"/>
      <c r="T551" s="8"/>
      <c r="U551" s="8"/>
      <c r="V551" s="8"/>
      <c r="W551" s="8"/>
      <c r="X551" s="8"/>
    </row>
    <row r="552" spans="1:24" ht="13.5">
      <c r="A552" s="250" t="s">
        <v>3</v>
      </c>
      <c r="B552" s="155">
        <v>0.9166666666666666</v>
      </c>
      <c r="C552" s="196">
        <v>-103625.4260000001</v>
      </c>
      <c r="D552" s="195">
        <v>1114.4999999997779</v>
      </c>
      <c r="E552" s="196">
        <v>-179852.27002049948</v>
      </c>
      <c r="F552" s="195">
        <v>127761.23039049841</v>
      </c>
      <c r="G552" s="196">
        <v>154601.96612000102</v>
      </c>
      <c r="H552" s="196">
        <v>0</v>
      </c>
      <c r="I552" s="156">
        <v>1.012</v>
      </c>
      <c r="K552" s="8"/>
      <c r="R552" s="191"/>
      <c r="S552" s="192"/>
      <c r="T552" s="8"/>
      <c r="U552" s="8"/>
      <c r="V552" s="8"/>
      <c r="W552" s="8"/>
      <c r="X552" s="8"/>
    </row>
    <row r="553" spans="1:24" ht="13.5">
      <c r="A553" s="250" t="s">
        <v>3</v>
      </c>
      <c r="B553" s="155">
        <v>0.9583333333333334</v>
      </c>
      <c r="C553" s="196">
        <v>-7472.434999999771</v>
      </c>
      <c r="D553" s="195">
        <v>13672.901000000624</v>
      </c>
      <c r="E553" s="196">
        <v>-237629.89747578988</v>
      </c>
      <c r="F553" s="195">
        <v>142853.65926179086</v>
      </c>
      <c r="G553" s="196">
        <v>88575.77204999904</v>
      </c>
      <c r="H553" s="196">
        <v>0</v>
      </c>
      <c r="I553" s="156">
        <v>1.012</v>
      </c>
      <c r="K553" s="8"/>
      <c r="R553" s="191"/>
      <c r="S553" s="192"/>
      <c r="T553" s="8"/>
      <c r="U553" s="8"/>
      <c r="V553" s="8"/>
      <c r="W553" s="8"/>
      <c r="X553" s="8"/>
    </row>
    <row r="554" spans="1:24" ht="13.5">
      <c r="A554" s="250" t="s">
        <v>3</v>
      </c>
      <c r="B554" s="155">
        <v>1</v>
      </c>
      <c r="C554" s="196">
        <v>-6415.9760000001515</v>
      </c>
      <c r="D554" s="195">
        <v>11707.886000000564</v>
      </c>
      <c r="E554" s="196">
        <v>-265845.221093904</v>
      </c>
      <c r="F554" s="195">
        <v>212199.13406390307</v>
      </c>
      <c r="G554" s="196">
        <v>48354.17721000034</v>
      </c>
      <c r="H554" s="196">
        <v>0</v>
      </c>
      <c r="I554" s="156">
        <v>1.012</v>
      </c>
      <c r="K554" s="8"/>
      <c r="R554" s="191"/>
      <c r="S554" s="192"/>
      <c r="T554" s="8"/>
      <c r="U554" s="8"/>
      <c r="V554" s="8"/>
      <c r="W554" s="8"/>
      <c r="X554" s="8"/>
    </row>
    <row r="555" spans="1:24" ht="13.5">
      <c r="A555" s="250">
        <v>40141</v>
      </c>
      <c r="B555" s="155">
        <v>0.041666666666666664</v>
      </c>
      <c r="C555" s="196">
        <v>-12922.655000000468</v>
      </c>
      <c r="D555" s="195">
        <v>18359.80199999979</v>
      </c>
      <c r="E555" s="196">
        <v>-231060.93193952445</v>
      </c>
      <c r="F555" s="195">
        <v>170325.6610235231</v>
      </c>
      <c r="G555" s="196">
        <v>55298.12430999783</v>
      </c>
      <c r="H555" s="196">
        <v>0</v>
      </c>
      <c r="I555" s="156">
        <v>1.012</v>
      </c>
      <c r="K555" s="8"/>
      <c r="R555" s="191"/>
      <c r="S555" s="192"/>
      <c r="T555" s="8"/>
      <c r="U555" s="8"/>
      <c r="V555" s="8"/>
      <c r="W555" s="8"/>
      <c r="X555" s="8"/>
    </row>
    <row r="556" spans="1:24" ht="13.5">
      <c r="A556" s="250" t="s">
        <v>3</v>
      </c>
      <c r="B556" s="155">
        <v>0.08333333333333333</v>
      </c>
      <c r="C556" s="196">
        <v>-2288.6239999998525</v>
      </c>
      <c r="D556" s="195">
        <v>19244.804999999236</v>
      </c>
      <c r="E556" s="196">
        <v>-387905.973364361</v>
      </c>
      <c r="F556" s="195">
        <v>79142.9491423609</v>
      </c>
      <c r="G556" s="196">
        <v>291806.84320000024</v>
      </c>
      <c r="H556" s="196">
        <v>0</v>
      </c>
      <c r="I556" s="156">
        <v>1.012</v>
      </c>
      <c r="K556" s="8"/>
      <c r="R556" s="191"/>
      <c r="S556" s="192"/>
      <c r="T556" s="8"/>
      <c r="U556" s="8"/>
      <c r="V556" s="8"/>
      <c r="W556" s="8"/>
      <c r="X556" s="8"/>
    </row>
    <row r="557" spans="1:24" ht="13.5">
      <c r="A557" s="250" t="s">
        <v>3</v>
      </c>
      <c r="B557" s="155">
        <v>0.125</v>
      </c>
      <c r="C557" s="196">
        <v>-4381.57999999962</v>
      </c>
      <c r="D557" s="195">
        <v>9364.43800000061</v>
      </c>
      <c r="E557" s="196">
        <v>-275822.67414496385</v>
      </c>
      <c r="F557" s="195">
        <v>81013.113392965</v>
      </c>
      <c r="G557" s="196">
        <v>189826.70323000083</v>
      </c>
      <c r="H557" s="196">
        <v>0</v>
      </c>
      <c r="I557" s="156">
        <v>1.012</v>
      </c>
      <c r="K557" s="8"/>
      <c r="R557" s="191"/>
      <c r="S557" s="192"/>
      <c r="T557" s="8"/>
      <c r="U557" s="8"/>
      <c r="V557" s="8"/>
      <c r="W557" s="8"/>
      <c r="X557" s="8"/>
    </row>
    <row r="558" spans="1:24" ht="13.5">
      <c r="A558" s="250" t="s">
        <v>3</v>
      </c>
      <c r="B558" s="155">
        <v>0.16666666666666666</v>
      </c>
      <c r="C558" s="196">
        <v>-2174.413999999996</v>
      </c>
      <c r="D558" s="195">
        <v>6327.673999999428</v>
      </c>
      <c r="E558" s="196">
        <v>-241945.31625394395</v>
      </c>
      <c r="F558" s="195">
        <v>208570.46456794502</v>
      </c>
      <c r="G558" s="196">
        <v>29221.591389998444</v>
      </c>
      <c r="H558" s="196">
        <v>0</v>
      </c>
      <c r="I558" s="156">
        <v>1.012</v>
      </c>
      <c r="K558" s="8"/>
      <c r="R558" s="191"/>
      <c r="S558" s="192"/>
      <c r="T558" s="8"/>
      <c r="U558" s="8"/>
      <c r="V558" s="8"/>
      <c r="W558" s="8"/>
      <c r="X558" s="8"/>
    </row>
    <row r="559" spans="1:24" ht="13.5">
      <c r="A559" s="250" t="s">
        <v>3</v>
      </c>
      <c r="B559" s="155">
        <v>0.20833333333333334</v>
      </c>
      <c r="C559" s="196">
        <v>-11608.799999999472</v>
      </c>
      <c r="D559" s="195">
        <v>3375.432000000031</v>
      </c>
      <c r="E559" s="196">
        <v>-245173.35980610424</v>
      </c>
      <c r="F559" s="195">
        <v>278782.7025081049</v>
      </c>
      <c r="G559" s="196">
        <v>-25375.974199999502</v>
      </c>
      <c r="H559" s="196">
        <v>0</v>
      </c>
      <c r="I559" s="156">
        <v>1.8563678600000002</v>
      </c>
      <c r="K559" s="8"/>
      <c r="R559" s="191"/>
      <c r="S559" s="192"/>
      <c r="T559" s="8"/>
      <c r="U559" s="8"/>
      <c r="V559" s="8"/>
      <c r="W559" s="8"/>
      <c r="X559" s="8"/>
    </row>
    <row r="560" spans="1:24" ht="13.5">
      <c r="A560" s="250" t="s">
        <v>3</v>
      </c>
      <c r="B560" s="155">
        <v>0.25</v>
      </c>
      <c r="C560" s="196">
        <v>-13717.297000000111</v>
      </c>
      <c r="D560" s="195">
        <v>549.3390000001525</v>
      </c>
      <c r="E560" s="196">
        <v>-205163.50459593584</v>
      </c>
      <c r="F560" s="195">
        <v>146905.1380219369</v>
      </c>
      <c r="G560" s="196">
        <v>71426.32415000058</v>
      </c>
      <c r="H560" s="196">
        <v>0</v>
      </c>
      <c r="I560" s="156">
        <v>1.012</v>
      </c>
      <c r="K560" s="8"/>
      <c r="R560" s="191"/>
      <c r="S560" s="192"/>
      <c r="T560" s="8"/>
      <c r="U560" s="8"/>
      <c r="V560" s="8"/>
      <c r="W560" s="8"/>
      <c r="X560" s="8"/>
    </row>
    <row r="561" spans="1:24" ht="13.5">
      <c r="A561" s="250" t="s">
        <v>3</v>
      </c>
      <c r="B561" s="155">
        <v>0.2916666666666667</v>
      </c>
      <c r="C561" s="196">
        <v>-35800.21299999941</v>
      </c>
      <c r="D561" s="195">
        <v>5265.6849999999395</v>
      </c>
      <c r="E561" s="196">
        <v>-353929.767093571</v>
      </c>
      <c r="F561" s="195">
        <v>123188.00730356955</v>
      </c>
      <c r="G561" s="196">
        <v>261276.28822000045</v>
      </c>
      <c r="H561" s="196">
        <v>0</v>
      </c>
      <c r="I561" s="156">
        <v>1.012</v>
      </c>
      <c r="K561" s="8"/>
      <c r="R561" s="191"/>
      <c r="S561" s="192"/>
      <c r="T561" s="8"/>
      <c r="U561" s="8"/>
      <c r="V561" s="8"/>
      <c r="W561" s="8"/>
      <c r="X561" s="8"/>
    </row>
    <row r="562" spans="1:24" ht="13.5">
      <c r="A562" s="250" t="s">
        <v>3</v>
      </c>
      <c r="B562" s="155">
        <v>0.3333333333333333</v>
      </c>
      <c r="C562" s="196">
        <v>-6271.906999999008</v>
      </c>
      <c r="D562" s="195">
        <v>14564.94199999981</v>
      </c>
      <c r="E562" s="196">
        <v>-464327.9897700565</v>
      </c>
      <c r="F562" s="195">
        <v>67416.09173205812</v>
      </c>
      <c r="G562" s="196">
        <v>388618.86344000546</v>
      </c>
      <c r="H562" s="196">
        <v>0</v>
      </c>
      <c r="I562" s="156">
        <v>1.012</v>
      </c>
      <c r="K562" s="8"/>
      <c r="R562" s="191"/>
      <c r="S562" s="192"/>
      <c r="T562" s="8"/>
      <c r="U562" s="8"/>
      <c r="V562" s="8"/>
      <c r="W562" s="8"/>
      <c r="X562" s="8"/>
    </row>
    <row r="563" spans="1:24" ht="13.5">
      <c r="A563" s="250" t="s">
        <v>3</v>
      </c>
      <c r="B563" s="155">
        <v>0.375</v>
      </c>
      <c r="C563" s="196">
        <v>-3991.661999999722</v>
      </c>
      <c r="D563" s="195">
        <v>7606.666999999367</v>
      </c>
      <c r="E563" s="196">
        <v>-558717.7105222611</v>
      </c>
      <c r="F563" s="195">
        <v>83405.877414262</v>
      </c>
      <c r="G563" s="196">
        <v>471696.8280599995</v>
      </c>
      <c r="H563" s="196">
        <v>0</v>
      </c>
      <c r="I563" s="156">
        <v>1.012</v>
      </c>
      <c r="K563" s="8"/>
      <c r="R563" s="191"/>
      <c r="S563" s="192"/>
      <c r="T563" s="8"/>
      <c r="U563" s="8"/>
      <c r="V563" s="8"/>
      <c r="W563" s="8"/>
      <c r="X563" s="8"/>
    </row>
    <row r="564" spans="1:24" ht="13.5">
      <c r="A564" s="250" t="s">
        <v>3</v>
      </c>
      <c r="B564" s="155">
        <v>0.4166666666666667</v>
      </c>
      <c r="C564" s="196">
        <v>-5740.301999999895</v>
      </c>
      <c r="D564" s="195">
        <v>6596.112000000001</v>
      </c>
      <c r="E564" s="196">
        <v>-569869.628503113</v>
      </c>
      <c r="F564" s="195">
        <v>94693.02374910972</v>
      </c>
      <c r="G564" s="196">
        <v>-25679.20565000386</v>
      </c>
      <c r="H564" s="196">
        <v>500000</v>
      </c>
      <c r="I564" s="156">
        <v>1.00068</v>
      </c>
      <c r="K564" s="8"/>
      <c r="R564" s="191"/>
      <c r="S564" s="192"/>
      <c r="T564" s="8"/>
      <c r="U564" s="8"/>
      <c r="V564" s="8"/>
      <c r="W564" s="8"/>
      <c r="X564" s="8"/>
    </row>
    <row r="565" spans="1:24" ht="13.5">
      <c r="A565" s="250" t="s">
        <v>3</v>
      </c>
      <c r="B565" s="155">
        <v>0.4583333333333333</v>
      </c>
      <c r="C565" s="196">
        <v>-14236.690999999973</v>
      </c>
      <c r="D565" s="195">
        <v>9347.812000000016</v>
      </c>
      <c r="E565" s="196">
        <v>-530767.1349746715</v>
      </c>
      <c r="F565" s="195">
        <v>118285.00094467099</v>
      </c>
      <c r="G565" s="196">
        <v>-82628.98738999956</v>
      </c>
      <c r="H565" s="196">
        <v>500000</v>
      </c>
      <c r="I565" s="156">
        <v>1.00068</v>
      </c>
      <c r="K565" s="8"/>
      <c r="R565" s="191"/>
      <c r="S565" s="192"/>
      <c r="T565" s="8"/>
      <c r="U565" s="8"/>
      <c r="V565" s="8"/>
      <c r="W565" s="8"/>
      <c r="X565" s="8"/>
    </row>
    <row r="566" spans="1:24" ht="13.5">
      <c r="A566" s="250" t="s">
        <v>3</v>
      </c>
      <c r="B566" s="155">
        <v>0.5</v>
      </c>
      <c r="C566" s="196">
        <v>-65520.77299999961</v>
      </c>
      <c r="D566" s="195">
        <v>7019.437999999307</v>
      </c>
      <c r="E566" s="196">
        <v>-307624.5831970927</v>
      </c>
      <c r="F566" s="195">
        <v>218708.68108109423</v>
      </c>
      <c r="G566" s="196">
        <v>-152582.76266999968</v>
      </c>
      <c r="H566" s="196">
        <v>300000</v>
      </c>
      <c r="I566" s="156">
        <v>1.02793333</v>
      </c>
      <c r="K566" s="8"/>
      <c r="R566" s="191"/>
      <c r="S566" s="192"/>
      <c r="T566" s="8"/>
      <c r="U566" s="8"/>
      <c r="V566" s="8"/>
      <c r="W566" s="8"/>
      <c r="X566" s="8"/>
    </row>
    <row r="567" spans="1:24" ht="13.5">
      <c r="A567" s="250" t="s">
        <v>3</v>
      </c>
      <c r="B567" s="155">
        <v>0.5416666666666666</v>
      </c>
      <c r="C567" s="196">
        <v>-6176.633999999474</v>
      </c>
      <c r="D567" s="195">
        <v>12545.872999999921</v>
      </c>
      <c r="E567" s="196">
        <v>-225106.0669996161</v>
      </c>
      <c r="F567" s="195">
        <v>236760.86124161538</v>
      </c>
      <c r="G567" s="196">
        <v>-318024.03369000234</v>
      </c>
      <c r="H567" s="196">
        <v>300000</v>
      </c>
      <c r="I567" s="156">
        <v>1.02793333</v>
      </c>
      <c r="K567" s="8"/>
      <c r="R567" s="191"/>
      <c r="S567" s="192"/>
      <c r="T567" s="8"/>
      <c r="U567" s="8"/>
      <c r="V567" s="8"/>
      <c r="W567" s="8"/>
      <c r="X567" s="8"/>
    </row>
    <row r="568" spans="1:24" ht="13.5">
      <c r="A568" s="250" t="s">
        <v>3</v>
      </c>
      <c r="B568" s="155">
        <v>0.5833333333333334</v>
      </c>
      <c r="C568" s="196">
        <v>-8166.250999999367</v>
      </c>
      <c r="D568" s="195">
        <v>10732.095</v>
      </c>
      <c r="E568" s="196">
        <v>-412345.1833606229</v>
      </c>
      <c r="F568" s="195">
        <v>261439.04610662247</v>
      </c>
      <c r="G568" s="196">
        <v>148340.2937300029</v>
      </c>
      <c r="H568" s="196">
        <v>0</v>
      </c>
      <c r="I568" s="156">
        <v>1.01236095</v>
      </c>
      <c r="K568" s="8"/>
      <c r="R568" s="191"/>
      <c r="S568" s="192"/>
      <c r="T568" s="8"/>
      <c r="U568" s="8"/>
      <c r="V568" s="8"/>
      <c r="W568" s="8"/>
      <c r="X568" s="8"/>
    </row>
    <row r="569" spans="1:24" ht="13.5">
      <c r="A569" s="250" t="s">
        <v>3</v>
      </c>
      <c r="B569" s="155">
        <v>0.625</v>
      </c>
      <c r="C569" s="196">
        <v>-11556.115000000143</v>
      </c>
      <c r="D569" s="195">
        <v>12418.492999999751</v>
      </c>
      <c r="E569" s="196">
        <v>-199070.76997024196</v>
      </c>
      <c r="F569" s="195">
        <v>330970.38918624114</v>
      </c>
      <c r="G569" s="196">
        <v>-132761.99757999764</v>
      </c>
      <c r="H569" s="196">
        <v>0</v>
      </c>
      <c r="I569" s="156">
        <v>1.8563678600000002</v>
      </c>
      <c r="K569" s="8"/>
      <c r="R569" s="191"/>
      <c r="S569" s="192"/>
      <c r="T569" s="8"/>
      <c r="U569" s="8"/>
      <c r="V569" s="8"/>
      <c r="W569" s="8"/>
      <c r="X569" s="8"/>
    </row>
    <row r="570" spans="1:24" ht="13.5">
      <c r="A570" s="250" t="s">
        <v>3</v>
      </c>
      <c r="B570" s="155">
        <v>0.6666666666666666</v>
      </c>
      <c r="C570" s="196">
        <v>-4648.301000000101</v>
      </c>
      <c r="D570" s="195">
        <v>16229.432000000215</v>
      </c>
      <c r="E570" s="196">
        <v>-103816.48060024001</v>
      </c>
      <c r="F570" s="195">
        <v>314418.50456624094</v>
      </c>
      <c r="G570" s="196">
        <v>-222183.15488000304</v>
      </c>
      <c r="H570" s="196">
        <v>0</v>
      </c>
      <c r="I570" s="156">
        <v>1.8563678600000002</v>
      </c>
      <c r="K570" s="8"/>
      <c r="R570" s="191"/>
      <c r="S570" s="192"/>
      <c r="T570" s="8"/>
      <c r="U570" s="8"/>
      <c r="V570" s="8"/>
      <c r="W570" s="8"/>
      <c r="X570" s="8"/>
    </row>
    <row r="571" spans="1:24" ht="13.5">
      <c r="A571" s="250" t="s">
        <v>3</v>
      </c>
      <c r="B571" s="155">
        <v>0.7083333333333334</v>
      </c>
      <c r="C571" s="196">
        <v>-1868.4069999998842</v>
      </c>
      <c r="D571" s="195">
        <v>74451.52300000077</v>
      </c>
      <c r="E571" s="196">
        <v>-63144.33183104497</v>
      </c>
      <c r="F571" s="195">
        <v>239290.68707904458</v>
      </c>
      <c r="G571" s="196">
        <v>-248729.4710600006</v>
      </c>
      <c r="H571" s="196">
        <v>0</v>
      </c>
      <c r="I571" s="156">
        <v>1.8563678600000002</v>
      </c>
      <c r="K571" s="8"/>
      <c r="R571" s="191"/>
      <c r="S571" s="192"/>
      <c r="T571" s="8"/>
      <c r="U571" s="8"/>
      <c r="V571" s="8"/>
      <c r="W571" s="8"/>
      <c r="X571" s="8"/>
    </row>
    <row r="572" spans="1:24" ht="13.5">
      <c r="A572" s="250" t="s">
        <v>3</v>
      </c>
      <c r="B572" s="155">
        <v>0.75</v>
      </c>
      <c r="C572" s="196">
        <v>-2178.4679999999703</v>
      </c>
      <c r="D572" s="195">
        <v>39020.62099999976</v>
      </c>
      <c r="E572" s="196">
        <v>-136339.00564455145</v>
      </c>
      <c r="F572" s="195">
        <v>162092.5549945527</v>
      </c>
      <c r="G572" s="196">
        <v>-62595.70240000135</v>
      </c>
      <c r="H572" s="196">
        <v>0</v>
      </c>
      <c r="I572" s="156">
        <v>1.8563678600000002</v>
      </c>
      <c r="K572" s="8"/>
      <c r="R572" s="191"/>
      <c r="S572" s="192"/>
      <c r="T572" s="8"/>
      <c r="U572" s="8"/>
      <c r="V572" s="8"/>
      <c r="W572" s="8"/>
      <c r="X572" s="8"/>
    </row>
    <row r="573" spans="1:24" ht="13.5">
      <c r="A573" s="250" t="s">
        <v>3</v>
      </c>
      <c r="B573" s="155">
        <v>0.7916666666666666</v>
      </c>
      <c r="C573" s="196">
        <v>-4417.7420000000875</v>
      </c>
      <c r="D573" s="195">
        <v>9040.65200000031</v>
      </c>
      <c r="E573" s="196">
        <v>-190215.0320303263</v>
      </c>
      <c r="F573" s="195">
        <v>241866.24704032618</v>
      </c>
      <c r="G573" s="196">
        <v>-56274.124849997286</v>
      </c>
      <c r="H573" s="196">
        <v>0</v>
      </c>
      <c r="I573" s="156">
        <v>1.8563678600000002</v>
      </c>
      <c r="K573" s="8"/>
      <c r="R573" s="191"/>
      <c r="S573" s="192"/>
      <c r="T573" s="8"/>
      <c r="U573" s="8"/>
      <c r="V573" s="8"/>
      <c r="W573" s="8"/>
      <c r="X573" s="8"/>
    </row>
    <row r="574" spans="1:24" ht="13.5">
      <c r="A574" s="250" t="s">
        <v>3</v>
      </c>
      <c r="B574" s="155">
        <v>0.8333333333333334</v>
      </c>
      <c r="C574" s="196">
        <v>-6629.759000000404</v>
      </c>
      <c r="D574" s="195">
        <v>6323.9149999995025</v>
      </c>
      <c r="E574" s="196">
        <v>-131844.5442607758</v>
      </c>
      <c r="F574" s="195">
        <v>138399.9360127763</v>
      </c>
      <c r="G574" s="196">
        <v>-6249.547999999835</v>
      </c>
      <c r="H574" s="196">
        <v>0</v>
      </c>
      <c r="I574" s="156">
        <v>1.8563678600000002</v>
      </c>
      <c r="K574" s="8"/>
      <c r="R574" s="191"/>
      <c r="S574" s="192"/>
      <c r="T574" s="8"/>
      <c r="U574" s="8"/>
      <c r="V574" s="8"/>
      <c r="W574" s="8"/>
      <c r="X574" s="8"/>
    </row>
    <row r="575" spans="1:24" ht="13.5">
      <c r="A575" s="250" t="s">
        <v>3</v>
      </c>
      <c r="B575" s="155">
        <v>0.875</v>
      </c>
      <c r="C575" s="196">
        <v>-2008.6460000000166</v>
      </c>
      <c r="D575" s="195">
        <v>37002.40599999999</v>
      </c>
      <c r="E575" s="196">
        <v>-204835.63440622576</v>
      </c>
      <c r="F575" s="195">
        <v>43149.539568226</v>
      </c>
      <c r="G575" s="196">
        <v>126692.33511999768</v>
      </c>
      <c r="H575" s="196">
        <v>0</v>
      </c>
      <c r="I575" s="156">
        <v>1.01236095</v>
      </c>
      <c r="K575" s="8"/>
      <c r="R575" s="191"/>
      <c r="S575" s="192"/>
      <c r="T575" s="8"/>
      <c r="U575" s="8"/>
      <c r="V575" s="8"/>
      <c r="W575" s="8"/>
      <c r="X575" s="8"/>
    </row>
    <row r="576" spans="1:24" ht="13.5">
      <c r="A576" s="250" t="s">
        <v>3</v>
      </c>
      <c r="B576" s="155">
        <v>0.9166666666666666</v>
      </c>
      <c r="C576" s="196">
        <v>-4336.1030000001665</v>
      </c>
      <c r="D576" s="195">
        <v>15862.66700000088</v>
      </c>
      <c r="E576" s="196">
        <v>-203229.8290569251</v>
      </c>
      <c r="F576" s="195">
        <v>30304.811124924097</v>
      </c>
      <c r="G576" s="196">
        <v>161398.4541799988</v>
      </c>
      <c r="H576" s="196">
        <v>0</v>
      </c>
      <c r="I576" s="156">
        <v>1.01236095</v>
      </c>
      <c r="K576" s="8"/>
      <c r="R576" s="191"/>
      <c r="S576" s="192"/>
      <c r="T576" s="8"/>
      <c r="U576" s="8"/>
      <c r="V576" s="8"/>
      <c r="W576" s="8"/>
      <c r="X576" s="8"/>
    </row>
    <row r="577" spans="1:24" ht="13.5">
      <c r="A577" s="250" t="s">
        <v>3</v>
      </c>
      <c r="B577" s="155">
        <v>0.9583333333333334</v>
      </c>
      <c r="C577" s="196">
        <v>-8914.167999999721</v>
      </c>
      <c r="D577" s="195">
        <v>6257.828000000885</v>
      </c>
      <c r="E577" s="196">
        <v>-561074.0636021388</v>
      </c>
      <c r="F577" s="195">
        <v>25803.28155413701</v>
      </c>
      <c r="G577" s="196">
        <v>537927.1222300035</v>
      </c>
      <c r="H577" s="196">
        <v>0</v>
      </c>
      <c r="I577" s="156">
        <v>1.01236095</v>
      </c>
      <c r="K577" s="8"/>
      <c r="R577" s="191"/>
      <c r="S577" s="192"/>
      <c r="T577" s="8"/>
      <c r="U577" s="8"/>
      <c r="V577" s="8"/>
      <c r="W577" s="8"/>
      <c r="X577" s="8"/>
    </row>
    <row r="578" spans="1:24" ht="13.5">
      <c r="A578" s="250" t="s">
        <v>3</v>
      </c>
      <c r="B578" s="155">
        <v>1</v>
      </c>
      <c r="C578" s="196">
        <v>-3503.661000000211</v>
      </c>
      <c r="D578" s="195">
        <v>8622.578999999343</v>
      </c>
      <c r="E578" s="196">
        <v>-474928.735271352</v>
      </c>
      <c r="F578" s="195">
        <v>30352.45668535213</v>
      </c>
      <c r="G578" s="196">
        <v>439457.36049999786</v>
      </c>
      <c r="H578" s="196">
        <v>0</v>
      </c>
      <c r="I578" s="156">
        <v>1.01236095</v>
      </c>
      <c r="K578" s="8"/>
      <c r="R578" s="191"/>
      <c r="S578" s="192"/>
      <c r="T578" s="8"/>
      <c r="U578" s="8"/>
      <c r="V578" s="8"/>
      <c r="W578" s="8"/>
      <c r="X578" s="8"/>
    </row>
    <row r="579" spans="1:24" ht="13.5">
      <c r="A579" s="250">
        <v>40142</v>
      </c>
      <c r="B579" s="155">
        <v>0.041666666666666664</v>
      </c>
      <c r="C579" s="196">
        <v>-1970.4999999999877</v>
      </c>
      <c r="D579" s="195">
        <v>31713.791000000776</v>
      </c>
      <c r="E579" s="196">
        <v>-80165.37299376976</v>
      </c>
      <c r="F579" s="195">
        <v>147164.98791177018</v>
      </c>
      <c r="G579" s="196">
        <v>-96742.90607999853</v>
      </c>
      <c r="H579" s="196">
        <v>0</v>
      </c>
      <c r="I579" s="156">
        <v>1.8563678600000002</v>
      </c>
      <c r="K579" s="8"/>
      <c r="R579" s="191"/>
      <c r="S579" s="192"/>
      <c r="T579" s="8"/>
      <c r="U579" s="8"/>
      <c r="V579" s="8"/>
      <c r="W579" s="8"/>
      <c r="X579" s="8"/>
    </row>
    <row r="580" spans="1:24" ht="13.5">
      <c r="A580" s="250" t="s">
        <v>3</v>
      </c>
      <c r="B580" s="155">
        <v>0.08333333333333333</v>
      </c>
      <c r="C580" s="196">
        <v>-1104985.0309999997</v>
      </c>
      <c r="D580" s="195">
        <v>8890.420999999882</v>
      </c>
      <c r="E580" s="196">
        <v>-66379.09957924469</v>
      </c>
      <c r="F580" s="195">
        <v>117072.14052324467</v>
      </c>
      <c r="G580" s="196">
        <v>1045401.5690999985</v>
      </c>
      <c r="H580" s="196">
        <v>0</v>
      </c>
      <c r="I580" s="156">
        <v>1.01236095</v>
      </c>
      <c r="K580" s="8"/>
      <c r="R580" s="191"/>
      <c r="S580" s="192"/>
      <c r="T580" s="8"/>
      <c r="U580" s="8"/>
      <c r="V580" s="8"/>
      <c r="W580" s="8"/>
      <c r="X580" s="8"/>
    </row>
    <row r="581" spans="1:24" ht="13.5">
      <c r="A581" s="250" t="s">
        <v>3</v>
      </c>
      <c r="B581" s="155">
        <v>0.125</v>
      </c>
      <c r="C581" s="196">
        <v>-519397.78</v>
      </c>
      <c r="D581" s="195">
        <v>6575.624999999842</v>
      </c>
      <c r="E581" s="196">
        <v>-161757.6075331838</v>
      </c>
      <c r="F581" s="195">
        <v>36319.06350318405</v>
      </c>
      <c r="G581" s="196">
        <v>638260.69869</v>
      </c>
      <c r="H581" s="196">
        <v>0</v>
      </c>
      <c r="I581" s="156">
        <v>1.01236095</v>
      </c>
      <c r="K581" s="8"/>
      <c r="R581" s="191"/>
      <c r="S581" s="192"/>
      <c r="T581" s="8"/>
      <c r="U581" s="8"/>
      <c r="V581" s="8"/>
      <c r="W581" s="8"/>
      <c r="X581" s="8"/>
    </row>
    <row r="582" spans="1:24" ht="13.5">
      <c r="A582" s="250" t="s">
        <v>3</v>
      </c>
      <c r="B582" s="155">
        <v>0.16666666666666666</v>
      </c>
      <c r="C582" s="196">
        <v>-6609.016000000826</v>
      </c>
      <c r="D582" s="195">
        <v>28046.893000000076</v>
      </c>
      <c r="E582" s="196">
        <v>-134452.66622747728</v>
      </c>
      <c r="F582" s="195">
        <v>32895.074265478164</v>
      </c>
      <c r="G582" s="196">
        <v>80119.71540000057</v>
      </c>
      <c r="H582" s="196">
        <v>0</v>
      </c>
      <c r="I582" s="156">
        <v>1.01236095</v>
      </c>
      <c r="K582" s="8"/>
      <c r="R582" s="191"/>
      <c r="S582" s="192"/>
      <c r="T582" s="8"/>
      <c r="U582" s="8"/>
      <c r="V582" s="8"/>
      <c r="W582" s="8"/>
      <c r="X582" s="8"/>
    </row>
    <row r="583" spans="1:24" ht="13.5">
      <c r="A583" s="250" t="s">
        <v>3</v>
      </c>
      <c r="B583" s="155">
        <v>0.20833333333333334</v>
      </c>
      <c r="C583" s="196">
        <v>-4800.876000000277</v>
      </c>
      <c r="D583" s="195">
        <v>5749.2490000000325</v>
      </c>
      <c r="E583" s="196">
        <v>-140840.14312373422</v>
      </c>
      <c r="F583" s="195">
        <v>64993.14900573305</v>
      </c>
      <c r="G583" s="196">
        <v>74898.62102000043</v>
      </c>
      <c r="H583" s="196">
        <v>0</v>
      </c>
      <c r="I583" s="156">
        <v>1.01236095</v>
      </c>
      <c r="K583" s="8"/>
      <c r="R583" s="191"/>
      <c r="S583" s="192"/>
      <c r="T583" s="8"/>
      <c r="U583" s="8"/>
      <c r="V583" s="8"/>
      <c r="W583" s="8"/>
      <c r="X583" s="8"/>
    </row>
    <row r="584" spans="1:24" ht="13.5">
      <c r="A584" s="250" t="s">
        <v>3</v>
      </c>
      <c r="B584" s="155">
        <v>0.25</v>
      </c>
      <c r="C584" s="196">
        <v>-12263.420000000073</v>
      </c>
      <c r="D584" s="195">
        <v>5198.637000000017</v>
      </c>
      <c r="E584" s="196">
        <v>-88417.03215774862</v>
      </c>
      <c r="F584" s="195">
        <v>179029.77673574854</v>
      </c>
      <c r="G584" s="196">
        <v>-83547.96202000193</v>
      </c>
      <c r="H584" s="196">
        <v>0</v>
      </c>
      <c r="I584" s="156">
        <v>1.8563678600000002</v>
      </c>
      <c r="K584" s="8"/>
      <c r="R584" s="191"/>
      <c r="S584" s="192"/>
      <c r="T584" s="8"/>
      <c r="U584" s="8"/>
      <c r="V584" s="8"/>
      <c r="W584" s="8"/>
      <c r="X584" s="8"/>
    </row>
    <row r="585" spans="1:24" ht="13.5">
      <c r="A585" s="250" t="s">
        <v>3</v>
      </c>
      <c r="B585" s="155">
        <v>0.2916666666666667</v>
      </c>
      <c r="C585" s="196">
        <v>-12977.88899999989</v>
      </c>
      <c r="D585" s="195">
        <v>6786.803000000218</v>
      </c>
      <c r="E585" s="196">
        <v>-6610.34910459609</v>
      </c>
      <c r="F585" s="195">
        <v>243258.5061565973</v>
      </c>
      <c r="G585" s="196">
        <v>-230457.0707300019</v>
      </c>
      <c r="H585" s="196">
        <v>0</v>
      </c>
      <c r="I585" s="156">
        <v>1.8563678600000002</v>
      </c>
      <c r="K585" s="8"/>
      <c r="R585" s="191"/>
      <c r="S585" s="192"/>
      <c r="T585" s="8"/>
      <c r="U585" s="8"/>
      <c r="V585" s="8"/>
      <c r="W585" s="8"/>
      <c r="X585" s="8"/>
    </row>
    <row r="586" spans="1:24" ht="13.5">
      <c r="A586" s="250" t="s">
        <v>3</v>
      </c>
      <c r="B586" s="155">
        <v>0.3333333333333333</v>
      </c>
      <c r="C586" s="196">
        <v>-27274.04500000021</v>
      </c>
      <c r="D586" s="195">
        <v>7256.58899999992</v>
      </c>
      <c r="E586" s="196">
        <v>-128427.46036376517</v>
      </c>
      <c r="F586" s="195">
        <v>276344.5996937672</v>
      </c>
      <c r="G586" s="196">
        <v>-127899.68368999835</v>
      </c>
      <c r="H586" s="196">
        <v>0</v>
      </c>
      <c r="I586" s="156">
        <v>1.8563678600000002</v>
      </c>
      <c r="K586" s="8"/>
      <c r="R586" s="191"/>
      <c r="S586" s="192"/>
      <c r="T586" s="8"/>
      <c r="U586" s="8"/>
      <c r="V586" s="8"/>
      <c r="W586" s="8"/>
      <c r="X586" s="8"/>
    </row>
    <row r="587" spans="1:24" ht="13.5">
      <c r="A587" s="250" t="s">
        <v>3</v>
      </c>
      <c r="B587" s="155">
        <v>0.375</v>
      </c>
      <c r="C587" s="196">
        <v>-1894.4370000001013</v>
      </c>
      <c r="D587" s="195">
        <v>51166.289999999615</v>
      </c>
      <c r="E587" s="196">
        <v>-364733.3854220522</v>
      </c>
      <c r="F587" s="195">
        <v>296838.11257005105</v>
      </c>
      <c r="G587" s="196">
        <v>418623.4193400031</v>
      </c>
      <c r="H587" s="196">
        <v>-400000</v>
      </c>
      <c r="I587" s="156">
        <v>1.84615</v>
      </c>
      <c r="K587" s="8"/>
      <c r="R587" s="191"/>
      <c r="S587" s="192"/>
      <c r="T587" s="8"/>
      <c r="U587" s="8"/>
      <c r="V587" s="8"/>
      <c r="W587" s="8"/>
      <c r="X587" s="8"/>
    </row>
    <row r="588" spans="1:24" ht="13.5">
      <c r="A588" s="250" t="s">
        <v>3</v>
      </c>
      <c r="B588" s="155">
        <v>0.4166666666666667</v>
      </c>
      <c r="C588" s="196">
        <v>-1871.8390000009288</v>
      </c>
      <c r="D588" s="195">
        <v>139449.7939999995</v>
      </c>
      <c r="E588" s="196">
        <v>-680923.1726942552</v>
      </c>
      <c r="F588" s="195">
        <v>73977.04687225592</v>
      </c>
      <c r="G588" s="196">
        <v>869368.1704999979</v>
      </c>
      <c r="H588" s="196">
        <v>-400000</v>
      </c>
      <c r="I588" s="156">
        <v>1.84615</v>
      </c>
      <c r="K588" s="8"/>
      <c r="R588" s="191"/>
      <c r="S588" s="192"/>
      <c r="T588" s="8"/>
      <c r="U588" s="8"/>
      <c r="V588" s="8"/>
      <c r="W588" s="8"/>
      <c r="X588" s="8"/>
    </row>
    <row r="589" spans="1:24" ht="13.5">
      <c r="A589" s="250" t="s">
        <v>3</v>
      </c>
      <c r="B589" s="155">
        <v>0.4583333333333333</v>
      </c>
      <c r="C589" s="196">
        <v>-1464.5000000000146</v>
      </c>
      <c r="D589" s="195">
        <v>191858.16099999932</v>
      </c>
      <c r="E589" s="196">
        <v>-789720.9472832872</v>
      </c>
      <c r="F589" s="195">
        <v>63433.538255287036</v>
      </c>
      <c r="G589" s="196">
        <v>535893.7483799979</v>
      </c>
      <c r="H589" s="196">
        <v>0</v>
      </c>
      <c r="I589" s="156">
        <v>1.01236095</v>
      </c>
      <c r="K589" s="8"/>
      <c r="R589" s="191"/>
      <c r="S589" s="192"/>
      <c r="T589" s="8"/>
      <c r="U589" s="8"/>
      <c r="V589" s="8"/>
      <c r="W589" s="8"/>
      <c r="X589" s="8"/>
    </row>
    <row r="590" spans="1:24" ht="13.5">
      <c r="A590" s="250" t="s">
        <v>3</v>
      </c>
      <c r="B590" s="155">
        <v>0.5</v>
      </c>
      <c r="C590" s="196">
        <v>-23963.775000000314</v>
      </c>
      <c r="D590" s="195">
        <v>6609.500000000036</v>
      </c>
      <c r="E590" s="196">
        <v>-608073.3944866961</v>
      </c>
      <c r="F590" s="195">
        <v>48219.23546669804</v>
      </c>
      <c r="G590" s="196">
        <v>577208.4343700015</v>
      </c>
      <c r="H590" s="196">
        <v>0</v>
      </c>
      <c r="I590" s="156">
        <v>1.01236095</v>
      </c>
      <c r="K590" s="8"/>
      <c r="R590" s="191"/>
      <c r="S590" s="192"/>
      <c r="T590" s="8"/>
      <c r="U590" s="8"/>
      <c r="V590" s="8"/>
      <c r="W590" s="8"/>
      <c r="X590" s="8"/>
    </row>
    <row r="591" spans="1:24" ht="13.5">
      <c r="A591" s="250" t="s">
        <v>3</v>
      </c>
      <c r="B591" s="155">
        <v>0.5416666666666666</v>
      </c>
      <c r="C591" s="196">
        <v>-328369.29500000033</v>
      </c>
      <c r="D591" s="195">
        <v>7090.050000000509</v>
      </c>
      <c r="E591" s="196">
        <v>-395011.59578517947</v>
      </c>
      <c r="F591" s="195">
        <v>75673.01467917782</v>
      </c>
      <c r="G591" s="196">
        <v>640617.8257999984</v>
      </c>
      <c r="H591" s="196">
        <v>0</v>
      </c>
      <c r="I591" s="156">
        <v>1.01236095</v>
      </c>
      <c r="K591" s="8"/>
      <c r="R591" s="191"/>
      <c r="S591" s="192"/>
      <c r="T591" s="8"/>
      <c r="U591" s="8"/>
      <c r="V591" s="8"/>
      <c r="W591" s="8"/>
      <c r="X591" s="8"/>
    </row>
    <row r="592" spans="1:24" ht="13.5">
      <c r="A592" s="250" t="s">
        <v>3</v>
      </c>
      <c r="B592" s="155">
        <v>0.5833333333333334</v>
      </c>
      <c r="C592" s="196">
        <v>-64348.06699999973</v>
      </c>
      <c r="D592" s="195">
        <v>7079.890999999865</v>
      </c>
      <c r="E592" s="196">
        <v>-301294.52456362615</v>
      </c>
      <c r="F592" s="195">
        <v>77671.797525626</v>
      </c>
      <c r="G592" s="196">
        <v>280890.9033399995</v>
      </c>
      <c r="H592" s="196">
        <v>0</v>
      </c>
      <c r="I592" s="156">
        <v>1.01236095</v>
      </c>
      <c r="K592" s="8"/>
      <c r="R592" s="191"/>
      <c r="S592" s="192"/>
      <c r="T592" s="8"/>
      <c r="U592" s="8"/>
      <c r="V592" s="8"/>
      <c r="W592" s="8"/>
      <c r="X592" s="8"/>
    </row>
    <row r="593" spans="1:24" ht="13.5">
      <c r="A593" s="250" t="s">
        <v>3</v>
      </c>
      <c r="B593" s="155">
        <v>0.625</v>
      </c>
      <c r="C593" s="196">
        <v>-8297.96599999998</v>
      </c>
      <c r="D593" s="195">
        <v>7097.552000000258</v>
      </c>
      <c r="E593" s="196">
        <v>-157621.16963927596</v>
      </c>
      <c r="F593" s="195">
        <v>89551.2813692751</v>
      </c>
      <c r="G593" s="196">
        <v>69270.30194999906</v>
      </c>
      <c r="H593" s="196">
        <v>0</v>
      </c>
      <c r="I593" s="156">
        <v>1.01236095</v>
      </c>
      <c r="K593" s="8"/>
      <c r="R593" s="191"/>
      <c r="S593" s="192"/>
      <c r="T593" s="8"/>
      <c r="U593" s="8"/>
      <c r="V593" s="8"/>
      <c r="W593" s="8"/>
      <c r="X593" s="8"/>
    </row>
    <row r="594" spans="1:24" ht="13.5">
      <c r="A594" s="250" t="s">
        <v>3</v>
      </c>
      <c r="B594" s="155">
        <v>0.6666666666666666</v>
      </c>
      <c r="C594" s="196">
        <v>-120838.22599999986</v>
      </c>
      <c r="D594" s="195">
        <v>6304.676999999883</v>
      </c>
      <c r="E594" s="196">
        <v>-296838.9224043397</v>
      </c>
      <c r="F594" s="195">
        <v>60058.01162234001</v>
      </c>
      <c r="G594" s="196">
        <v>351314.45991999964</v>
      </c>
      <c r="H594" s="196">
        <v>0</v>
      </c>
      <c r="I594" s="156">
        <v>1.01236095</v>
      </c>
      <c r="K594" s="8"/>
      <c r="R594" s="191"/>
      <c r="S594" s="192"/>
      <c r="T594" s="8"/>
      <c r="U594" s="8"/>
      <c r="V594" s="8"/>
      <c r="W594" s="8"/>
      <c r="X594" s="8"/>
    </row>
    <row r="595" spans="1:24" ht="13.5">
      <c r="A595" s="250" t="s">
        <v>3</v>
      </c>
      <c r="B595" s="155">
        <v>0.7083333333333334</v>
      </c>
      <c r="C595" s="196">
        <v>-342364.50200000004</v>
      </c>
      <c r="D595" s="195">
        <v>19409.603000000003</v>
      </c>
      <c r="E595" s="196">
        <v>-148361.33828808714</v>
      </c>
      <c r="F595" s="195">
        <v>92198.92433608614</v>
      </c>
      <c r="G595" s="196">
        <v>379117.31272999983</v>
      </c>
      <c r="H595" s="196">
        <v>0</v>
      </c>
      <c r="I595" s="156">
        <v>1.01236095</v>
      </c>
      <c r="K595" s="8"/>
      <c r="R595" s="191"/>
      <c r="S595" s="192"/>
      <c r="T595" s="8"/>
      <c r="U595" s="8"/>
      <c r="V595" s="8"/>
      <c r="W595" s="8"/>
      <c r="X595" s="8"/>
    </row>
    <row r="596" spans="1:24" ht="13.5">
      <c r="A596" s="250" t="s">
        <v>3</v>
      </c>
      <c r="B596" s="155">
        <v>0.75</v>
      </c>
      <c r="C596" s="196">
        <v>-2292.8889999997973</v>
      </c>
      <c r="D596" s="195">
        <v>41184.66600000003</v>
      </c>
      <c r="E596" s="196">
        <v>-115555.40536067827</v>
      </c>
      <c r="F596" s="195">
        <v>89249.17674667799</v>
      </c>
      <c r="G596" s="196">
        <v>-12585.548779997625</v>
      </c>
      <c r="H596" s="196">
        <v>0</v>
      </c>
      <c r="I596" s="156">
        <v>1.85346071</v>
      </c>
      <c r="K596" s="8"/>
      <c r="R596" s="191"/>
      <c r="S596" s="192"/>
      <c r="T596" s="8"/>
      <c r="U596" s="8"/>
      <c r="V596" s="8"/>
      <c r="W596" s="8"/>
      <c r="X596" s="8"/>
    </row>
    <row r="597" spans="1:24" ht="13.5">
      <c r="A597" s="250" t="s">
        <v>3</v>
      </c>
      <c r="B597" s="155">
        <v>0.7916666666666666</v>
      </c>
      <c r="C597" s="196">
        <v>-14805.891000000083</v>
      </c>
      <c r="D597" s="195">
        <v>27219.08899999953</v>
      </c>
      <c r="E597" s="196">
        <v>-158496.837653905</v>
      </c>
      <c r="F597" s="195">
        <v>113911.91371190501</v>
      </c>
      <c r="G597" s="196">
        <v>32171.725699999268</v>
      </c>
      <c r="H597" s="196">
        <v>0</v>
      </c>
      <c r="I597" s="156">
        <v>1.01236095</v>
      </c>
      <c r="K597" s="8"/>
      <c r="R597" s="191"/>
      <c r="S597" s="192"/>
      <c r="T597" s="8"/>
      <c r="U597" s="8"/>
      <c r="V597" s="8"/>
      <c r="W597" s="8"/>
      <c r="X597" s="8"/>
    </row>
    <row r="598" spans="1:24" ht="13.5">
      <c r="A598" s="250" t="s">
        <v>3</v>
      </c>
      <c r="B598" s="155">
        <v>0.8333333333333334</v>
      </c>
      <c r="C598" s="196">
        <v>-2174.221999999855</v>
      </c>
      <c r="D598" s="195">
        <v>18522.917000000034</v>
      </c>
      <c r="E598" s="196">
        <v>-251400.06096618806</v>
      </c>
      <c r="F598" s="195">
        <v>103279.63609618918</v>
      </c>
      <c r="G598" s="196">
        <v>131771.7293999992</v>
      </c>
      <c r="H598" s="196">
        <v>0</v>
      </c>
      <c r="I598" s="156">
        <v>1.01236095</v>
      </c>
      <c r="K598" s="8"/>
      <c r="R598" s="191"/>
      <c r="S598" s="192"/>
      <c r="T598" s="8"/>
      <c r="U598" s="8"/>
      <c r="V598" s="8"/>
      <c r="W598" s="8"/>
      <c r="X598" s="8"/>
    </row>
    <row r="599" spans="1:24" ht="13.5">
      <c r="A599" s="250" t="s">
        <v>3</v>
      </c>
      <c r="B599" s="155">
        <v>0.875</v>
      </c>
      <c r="C599" s="196">
        <v>-2352.5540000001256</v>
      </c>
      <c r="D599" s="195">
        <v>16759.44799999963</v>
      </c>
      <c r="E599" s="196">
        <v>-269785.872901971</v>
      </c>
      <c r="F599" s="195">
        <v>50691.97087996981</v>
      </c>
      <c r="G599" s="196">
        <v>204687.00835000176</v>
      </c>
      <c r="H599" s="196">
        <v>0</v>
      </c>
      <c r="I599" s="156">
        <v>1.01236095</v>
      </c>
      <c r="K599" s="8"/>
      <c r="R599" s="191"/>
      <c r="S599" s="192"/>
      <c r="T599" s="8"/>
      <c r="U599" s="8"/>
      <c r="V599" s="8"/>
      <c r="W599" s="8"/>
      <c r="X599" s="8"/>
    </row>
    <row r="600" spans="1:24" ht="13.5">
      <c r="A600" s="250" t="s">
        <v>3</v>
      </c>
      <c r="B600" s="155">
        <v>0.9166666666666666</v>
      </c>
      <c r="C600" s="196">
        <v>-43012.90899999982</v>
      </c>
      <c r="D600" s="195">
        <v>11069.381999999587</v>
      </c>
      <c r="E600" s="196">
        <v>-109286.45316320511</v>
      </c>
      <c r="F600" s="195">
        <v>203787.92359320412</v>
      </c>
      <c r="G600" s="196">
        <v>-62557.94391000585</v>
      </c>
      <c r="H600" s="196">
        <v>0</v>
      </c>
      <c r="I600" s="156">
        <v>1.85346071</v>
      </c>
      <c r="K600" s="8"/>
      <c r="R600" s="191"/>
      <c r="S600" s="192"/>
      <c r="T600" s="8"/>
      <c r="U600" s="8"/>
      <c r="V600" s="8"/>
      <c r="W600" s="8"/>
      <c r="X600" s="8"/>
    </row>
    <row r="601" spans="1:24" ht="13.5">
      <c r="A601" s="250" t="s">
        <v>3</v>
      </c>
      <c r="B601" s="155">
        <v>0.9583333333333334</v>
      </c>
      <c r="C601" s="196">
        <v>-2181.747000000085</v>
      </c>
      <c r="D601" s="195">
        <v>45099.0890000005</v>
      </c>
      <c r="E601" s="196">
        <v>-156815.95568820767</v>
      </c>
      <c r="F601" s="195">
        <v>58893.961748206246</v>
      </c>
      <c r="G601" s="196">
        <v>55004.652049999335</v>
      </c>
      <c r="H601" s="196">
        <v>0</v>
      </c>
      <c r="I601" s="156">
        <v>1.01236095</v>
      </c>
      <c r="K601" s="8"/>
      <c r="R601" s="191"/>
      <c r="S601" s="192"/>
      <c r="T601" s="8"/>
      <c r="U601" s="8"/>
      <c r="V601" s="8"/>
      <c r="W601" s="8"/>
      <c r="X601" s="8"/>
    </row>
    <row r="602" spans="1:24" ht="13.5">
      <c r="A602" s="250" t="s">
        <v>3</v>
      </c>
      <c r="B602" s="155">
        <v>1</v>
      </c>
      <c r="C602" s="196">
        <v>-2150.3559999999998</v>
      </c>
      <c r="D602" s="195">
        <v>16369.592000000277</v>
      </c>
      <c r="E602" s="196">
        <v>-184716.5900754638</v>
      </c>
      <c r="F602" s="195">
        <v>91256.36242746332</v>
      </c>
      <c r="G602" s="196">
        <v>79240.99122999841</v>
      </c>
      <c r="H602" s="196">
        <v>0</v>
      </c>
      <c r="I602" s="156">
        <v>1.01236095</v>
      </c>
      <c r="K602" s="8"/>
      <c r="R602" s="191"/>
      <c r="S602" s="192"/>
      <c r="T602" s="8"/>
      <c r="U602" s="8"/>
      <c r="V602" s="8"/>
      <c r="W602" s="8"/>
      <c r="X602" s="8"/>
    </row>
    <row r="603" spans="1:24" ht="13.5">
      <c r="A603" s="250">
        <v>40143</v>
      </c>
      <c r="B603" s="155">
        <v>0.041666666666666664</v>
      </c>
      <c r="C603" s="196">
        <v>-2193.872999999974</v>
      </c>
      <c r="D603" s="195">
        <v>17977.783999999952</v>
      </c>
      <c r="E603" s="196">
        <v>-74009.80691131591</v>
      </c>
      <c r="F603" s="195">
        <v>53171.05075331601</v>
      </c>
      <c r="G603" s="196">
        <v>5054.845559997426</v>
      </c>
      <c r="H603" s="196">
        <v>0</v>
      </c>
      <c r="I603" s="156">
        <v>1.01236095</v>
      </c>
      <c r="K603" s="8"/>
      <c r="R603" s="191"/>
      <c r="S603" s="192"/>
      <c r="T603" s="8"/>
      <c r="U603" s="8"/>
      <c r="V603" s="8"/>
      <c r="W603" s="8"/>
      <c r="X603" s="8"/>
    </row>
    <row r="604" spans="1:24" ht="13.5">
      <c r="A604" s="250" t="s">
        <v>3</v>
      </c>
      <c r="B604" s="155">
        <v>0.08333333333333333</v>
      </c>
      <c r="C604" s="196">
        <v>-1989.5379999999675</v>
      </c>
      <c r="D604" s="195">
        <v>25053.702000000154</v>
      </c>
      <c r="E604" s="196">
        <v>-75683.49347097498</v>
      </c>
      <c r="F604" s="195">
        <v>188202.93713497606</v>
      </c>
      <c r="G604" s="196">
        <v>-135583.6073600023</v>
      </c>
      <c r="H604" s="196">
        <v>0</v>
      </c>
      <c r="I604" s="156">
        <v>1.85346071</v>
      </c>
      <c r="K604" s="8"/>
      <c r="R604" s="191"/>
      <c r="S604" s="192"/>
      <c r="T604" s="8"/>
      <c r="U604" s="8"/>
      <c r="V604" s="8"/>
      <c r="W604" s="8"/>
      <c r="X604" s="8"/>
    </row>
    <row r="605" spans="1:24" ht="13.5">
      <c r="A605" s="250" t="s">
        <v>3</v>
      </c>
      <c r="B605" s="155">
        <v>0.125</v>
      </c>
      <c r="C605" s="196">
        <v>-2133.004999999981</v>
      </c>
      <c r="D605" s="195">
        <v>20104.958000000373</v>
      </c>
      <c r="E605" s="196">
        <v>-110726.03017788795</v>
      </c>
      <c r="F605" s="195">
        <v>114414.85770388832</v>
      </c>
      <c r="G605" s="196">
        <v>-21660.780180001282</v>
      </c>
      <c r="H605" s="196">
        <v>0</v>
      </c>
      <c r="I605" s="156">
        <v>1.85346071</v>
      </c>
      <c r="K605" s="8"/>
      <c r="R605" s="191"/>
      <c r="S605" s="192"/>
      <c r="T605" s="8"/>
      <c r="U605" s="8"/>
      <c r="V605" s="8"/>
      <c r="W605" s="8"/>
      <c r="X605" s="8"/>
    </row>
    <row r="606" spans="1:24" ht="13.5">
      <c r="A606" s="250" t="s">
        <v>3</v>
      </c>
      <c r="B606" s="155">
        <v>0.16666666666666666</v>
      </c>
      <c r="C606" s="196">
        <v>-2066.7779999999984</v>
      </c>
      <c r="D606" s="195">
        <v>48017.22999999975</v>
      </c>
      <c r="E606" s="196">
        <v>-74956.70030928396</v>
      </c>
      <c r="F606" s="195">
        <v>119655.61882928413</v>
      </c>
      <c r="G606" s="196">
        <v>-90649.37005000151</v>
      </c>
      <c r="H606" s="196">
        <v>0</v>
      </c>
      <c r="I606" s="156">
        <v>1.85346071</v>
      </c>
      <c r="K606" s="8"/>
      <c r="R606" s="191"/>
      <c r="S606" s="192"/>
      <c r="T606" s="8"/>
      <c r="U606" s="8"/>
      <c r="V606" s="8"/>
      <c r="W606" s="8"/>
      <c r="X606" s="8"/>
    </row>
    <row r="607" spans="1:24" ht="13.5">
      <c r="A607" s="250" t="s">
        <v>3</v>
      </c>
      <c r="B607" s="155">
        <v>0.20833333333333334</v>
      </c>
      <c r="C607" s="196">
        <v>-2228.4120000000835</v>
      </c>
      <c r="D607" s="195">
        <v>35564.15599999967</v>
      </c>
      <c r="E607" s="196">
        <v>-82103.83421375405</v>
      </c>
      <c r="F607" s="195">
        <v>147800.70962575419</v>
      </c>
      <c r="G607" s="196">
        <v>-99032.61972999881</v>
      </c>
      <c r="H607" s="196">
        <v>0</v>
      </c>
      <c r="I607" s="156">
        <v>1.85346071</v>
      </c>
      <c r="K607" s="8"/>
      <c r="R607" s="191"/>
      <c r="S607" s="192"/>
      <c r="T607" s="8"/>
      <c r="U607" s="8"/>
      <c r="V607" s="8"/>
      <c r="W607" s="8"/>
      <c r="X607" s="8"/>
    </row>
    <row r="608" spans="1:24" ht="13.5">
      <c r="A608" s="250" t="s">
        <v>3</v>
      </c>
      <c r="B608" s="155">
        <v>0.25</v>
      </c>
      <c r="C608" s="196">
        <v>-8563.390999999949</v>
      </c>
      <c r="D608" s="195">
        <v>16163.821000000016</v>
      </c>
      <c r="E608" s="196">
        <v>-106478.47077480826</v>
      </c>
      <c r="F608" s="195">
        <v>246922.37610280878</v>
      </c>
      <c r="G608" s="196">
        <v>-148044.33504999976</v>
      </c>
      <c r="H608" s="196">
        <v>0</v>
      </c>
      <c r="I608" s="156">
        <v>1.85346071</v>
      </c>
      <c r="K608" s="8"/>
      <c r="R608" s="191"/>
      <c r="S608" s="192"/>
      <c r="T608" s="8"/>
      <c r="U608" s="8"/>
      <c r="V608" s="8"/>
      <c r="W608" s="8"/>
      <c r="X608" s="8"/>
    </row>
    <row r="609" spans="1:24" ht="13.5">
      <c r="A609" s="250" t="s">
        <v>3</v>
      </c>
      <c r="B609" s="155">
        <v>0.2916666666666667</v>
      </c>
      <c r="C609" s="196">
        <v>-3837.2770000003025</v>
      </c>
      <c r="D609" s="195">
        <v>24097.425999999796</v>
      </c>
      <c r="E609" s="196">
        <v>-186774.5333147981</v>
      </c>
      <c r="F609" s="195">
        <v>407524.10166079865</v>
      </c>
      <c r="G609" s="196">
        <v>-241009.71704000144</v>
      </c>
      <c r="H609" s="196">
        <v>0</v>
      </c>
      <c r="I609" s="156">
        <v>1.85346071</v>
      </c>
      <c r="K609" s="8"/>
      <c r="R609" s="191"/>
      <c r="S609" s="192"/>
      <c r="T609" s="8"/>
      <c r="U609" s="8"/>
      <c r="V609" s="8"/>
      <c r="W609" s="8"/>
      <c r="X609" s="8"/>
    </row>
    <row r="610" spans="1:24" ht="13.5">
      <c r="A610" s="250" t="s">
        <v>3</v>
      </c>
      <c r="B610" s="155">
        <v>0.3333333333333333</v>
      </c>
      <c r="C610" s="196">
        <v>-7718.171000000023</v>
      </c>
      <c r="D610" s="195">
        <v>3047.210000000331</v>
      </c>
      <c r="E610" s="196">
        <v>-121637.23802600862</v>
      </c>
      <c r="F610" s="195">
        <v>340597.60492201016</v>
      </c>
      <c r="G610" s="196">
        <v>-214289.40547999844</v>
      </c>
      <c r="H610" s="196">
        <v>0</v>
      </c>
      <c r="I610" s="156">
        <v>1.85346071</v>
      </c>
      <c r="K610" s="8"/>
      <c r="R610" s="191"/>
      <c r="S610" s="192"/>
      <c r="T610" s="8"/>
      <c r="U610" s="8"/>
      <c r="V610" s="8"/>
      <c r="W610" s="8"/>
      <c r="X610" s="8"/>
    </row>
    <row r="611" spans="1:24" ht="13.5">
      <c r="A611" s="250" t="s">
        <v>3</v>
      </c>
      <c r="B611" s="155">
        <v>0.375</v>
      </c>
      <c r="C611" s="196">
        <v>-3898.038999999934</v>
      </c>
      <c r="D611" s="195">
        <v>3859.1219999996497</v>
      </c>
      <c r="E611" s="196">
        <v>-157020.1533541879</v>
      </c>
      <c r="F611" s="195">
        <v>321682.58789018693</v>
      </c>
      <c r="G611" s="196">
        <v>-164623.5176100002</v>
      </c>
      <c r="H611" s="196">
        <v>0</v>
      </c>
      <c r="I611" s="156">
        <v>1.85346071</v>
      </c>
      <c r="K611" s="8"/>
      <c r="R611" s="191"/>
      <c r="S611" s="192"/>
      <c r="T611" s="8"/>
      <c r="U611" s="8"/>
      <c r="V611" s="8"/>
      <c r="W611" s="8"/>
      <c r="X611" s="8"/>
    </row>
    <row r="612" spans="1:24" ht="13.5">
      <c r="A612" s="250" t="s">
        <v>3</v>
      </c>
      <c r="B612" s="155">
        <v>0.4166666666666667</v>
      </c>
      <c r="C612" s="196">
        <v>-2196.018000000545</v>
      </c>
      <c r="D612" s="195">
        <v>8711.051000000003</v>
      </c>
      <c r="E612" s="196">
        <v>-132074.0605992668</v>
      </c>
      <c r="F612" s="195">
        <v>212306.5608712639</v>
      </c>
      <c r="G612" s="196">
        <v>-86747.53340000333</v>
      </c>
      <c r="H612" s="196">
        <v>0</v>
      </c>
      <c r="I612" s="156">
        <v>1.85346071</v>
      </c>
      <c r="K612" s="8"/>
      <c r="R612" s="191"/>
      <c r="S612" s="192"/>
      <c r="T612" s="8"/>
      <c r="U612" s="8"/>
      <c r="V612" s="8"/>
      <c r="W612" s="8"/>
      <c r="X612" s="8"/>
    </row>
    <row r="613" spans="1:24" ht="13.5">
      <c r="A613" s="250" t="s">
        <v>3</v>
      </c>
      <c r="B613" s="155">
        <v>0.4583333333333333</v>
      </c>
      <c r="C613" s="196">
        <v>-2040.1449999999613</v>
      </c>
      <c r="D613" s="195">
        <v>16486.9200000008</v>
      </c>
      <c r="E613" s="196">
        <v>-273810.65750689106</v>
      </c>
      <c r="F613" s="195">
        <v>154716.4672128879</v>
      </c>
      <c r="G613" s="196">
        <v>104647.4156700006</v>
      </c>
      <c r="H613" s="196">
        <v>0</v>
      </c>
      <c r="I613" s="156">
        <v>1.01236095</v>
      </c>
      <c r="K613" s="8"/>
      <c r="R613" s="191"/>
      <c r="S613" s="192"/>
      <c r="T613" s="8"/>
      <c r="U613" s="8"/>
      <c r="V613" s="8"/>
      <c r="W613" s="8"/>
      <c r="X613" s="8"/>
    </row>
    <row r="614" spans="1:24" ht="13.5">
      <c r="A614" s="250" t="s">
        <v>3</v>
      </c>
      <c r="B614" s="155">
        <v>0.5</v>
      </c>
      <c r="C614" s="196">
        <v>-1527.212999999859</v>
      </c>
      <c r="D614" s="195">
        <v>26271.475999999806</v>
      </c>
      <c r="E614" s="196">
        <v>-266790.7915538217</v>
      </c>
      <c r="F614" s="195">
        <v>248488.581085821</v>
      </c>
      <c r="G614" s="196">
        <v>-6442.052459998056</v>
      </c>
      <c r="H614" s="196">
        <v>0</v>
      </c>
      <c r="I614" s="156">
        <v>1.85346071</v>
      </c>
      <c r="K614" s="8"/>
      <c r="R614" s="191"/>
      <c r="S614" s="192"/>
      <c r="T614" s="8"/>
      <c r="U614" s="8"/>
      <c r="V614" s="8"/>
      <c r="W614" s="8"/>
      <c r="X614" s="8"/>
    </row>
    <row r="615" spans="1:24" ht="13.5">
      <c r="A615" s="250" t="s">
        <v>3</v>
      </c>
      <c r="B615" s="155">
        <v>0.5416666666666666</v>
      </c>
      <c r="C615" s="196">
        <v>-2462.9650000002407</v>
      </c>
      <c r="D615" s="195">
        <v>12400.987999999536</v>
      </c>
      <c r="E615" s="196">
        <v>-404363.6012542379</v>
      </c>
      <c r="F615" s="195">
        <v>257316.9743462379</v>
      </c>
      <c r="G615" s="196">
        <v>137108.60351000293</v>
      </c>
      <c r="H615" s="196">
        <v>0</v>
      </c>
      <c r="I615" s="156">
        <v>1.01236095</v>
      </c>
      <c r="K615" s="8"/>
      <c r="R615" s="191"/>
      <c r="S615" s="192"/>
      <c r="T615" s="8"/>
      <c r="U615" s="8"/>
      <c r="V615" s="8"/>
      <c r="W615" s="8"/>
      <c r="X615" s="8"/>
    </row>
    <row r="616" spans="1:24" ht="13.5">
      <c r="A616" s="250" t="s">
        <v>3</v>
      </c>
      <c r="B616" s="155">
        <v>0.5833333333333334</v>
      </c>
      <c r="C616" s="196">
        <v>-1514.5719999998673</v>
      </c>
      <c r="D616" s="195">
        <v>65390.39499999973</v>
      </c>
      <c r="E616" s="196">
        <v>-250363.35593610746</v>
      </c>
      <c r="F616" s="195">
        <v>222130.55639010583</v>
      </c>
      <c r="G616" s="196">
        <v>-35643.023519999</v>
      </c>
      <c r="H616" s="196">
        <v>0</v>
      </c>
      <c r="I616" s="156">
        <v>1.85346071</v>
      </c>
      <c r="K616" s="8"/>
      <c r="R616" s="191"/>
      <c r="S616" s="192"/>
      <c r="T616" s="8"/>
      <c r="U616" s="8"/>
      <c r="V616" s="8"/>
      <c r="W616" s="8"/>
      <c r="X616" s="8"/>
    </row>
    <row r="617" spans="1:24" ht="13.5">
      <c r="A617" s="250" t="s">
        <v>3</v>
      </c>
      <c r="B617" s="155">
        <v>0.625</v>
      </c>
      <c r="C617" s="196">
        <v>-1514.2180000001472</v>
      </c>
      <c r="D617" s="195">
        <v>40953.987999999816</v>
      </c>
      <c r="E617" s="196">
        <v>-465353.71884293907</v>
      </c>
      <c r="F617" s="195">
        <v>125277.18375293611</v>
      </c>
      <c r="G617" s="196">
        <v>300636.76536000153</v>
      </c>
      <c r="H617" s="196">
        <v>0</v>
      </c>
      <c r="I617" s="156">
        <v>1.01236095</v>
      </c>
      <c r="K617" s="8"/>
      <c r="R617" s="191"/>
      <c r="S617" s="192"/>
      <c r="T617" s="8"/>
      <c r="U617" s="8"/>
      <c r="V617" s="8"/>
      <c r="W617" s="8"/>
      <c r="X617" s="8"/>
    </row>
    <row r="618" spans="1:24" ht="13.5">
      <c r="A618" s="250" t="s">
        <v>3</v>
      </c>
      <c r="B618" s="155">
        <v>0.6666666666666666</v>
      </c>
      <c r="C618" s="196">
        <v>-1542.592999999949</v>
      </c>
      <c r="D618" s="195">
        <v>24158.746999999326</v>
      </c>
      <c r="E618" s="196">
        <v>-530640.109157229</v>
      </c>
      <c r="F618" s="195">
        <v>64557.652775229944</v>
      </c>
      <c r="G618" s="196">
        <v>443466.3026899995</v>
      </c>
      <c r="H618" s="196">
        <v>0</v>
      </c>
      <c r="I618" s="156">
        <v>1.01236095</v>
      </c>
      <c r="K618" s="8"/>
      <c r="R618" s="191"/>
      <c r="S618" s="192"/>
      <c r="T618" s="8"/>
      <c r="U618" s="8"/>
      <c r="V618" s="8"/>
      <c r="W618" s="8"/>
      <c r="X618" s="8"/>
    </row>
    <row r="619" spans="1:24" ht="13.5">
      <c r="A619" s="250" t="s">
        <v>3</v>
      </c>
      <c r="B619" s="155">
        <v>0.7083333333333334</v>
      </c>
      <c r="C619" s="196">
        <v>-49579.575999999935</v>
      </c>
      <c r="D619" s="195">
        <v>1008.1919999998786</v>
      </c>
      <c r="E619" s="196">
        <v>-408813.34118595254</v>
      </c>
      <c r="F619" s="195">
        <v>83550.49941795002</v>
      </c>
      <c r="G619" s="196">
        <v>373834.22529999976</v>
      </c>
      <c r="H619" s="196">
        <v>0</v>
      </c>
      <c r="I619" s="156">
        <v>1.01236095</v>
      </c>
      <c r="K619" s="8"/>
      <c r="R619" s="191"/>
      <c r="S619" s="192"/>
      <c r="T619" s="8"/>
      <c r="U619" s="8"/>
      <c r="V619" s="8"/>
      <c r="W619" s="8"/>
      <c r="X619" s="8"/>
    </row>
    <row r="620" spans="1:24" ht="13.5">
      <c r="A620" s="250" t="s">
        <v>3</v>
      </c>
      <c r="B620" s="155">
        <v>0.75</v>
      </c>
      <c r="C620" s="196">
        <v>-41548.11499999894</v>
      </c>
      <c r="D620" s="195">
        <v>1071.4190000004314</v>
      </c>
      <c r="E620" s="196">
        <v>-330988.6987530241</v>
      </c>
      <c r="F620" s="195">
        <v>113373.12055502491</v>
      </c>
      <c r="G620" s="196">
        <v>258092.27394000159</v>
      </c>
      <c r="H620" s="196">
        <v>0</v>
      </c>
      <c r="I620" s="156">
        <v>1.01236095</v>
      </c>
      <c r="K620" s="8"/>
      <c r="R620" s="191"/>
      <c r="S620" s="192"/>
      <c r="T620" s="8"/>
      <c r="U620" s="8"/>
      <c r="V620" s="8"/>
      <c r="W620" s="8"/>
      <c r="X620" s="8"/>
    </row>
    <row r="621" spans="1:24" ht="13.5">
      <c r="A621" s="250" t="s">
        <v>3</v>
      </c>
      <c r="B621" s="155">
        <v>0.7916666666666666</v>
      </c>
      <c r="C621" s="196">
        <v>-12776.821999999924</v>
      </c>
      <c r="D621" s="195">
        <v>2447.2839999988632</v>
      </c>
      <c r="E621" s="196">
        <v>-313951.6932496383</v>
      </c>
      <c r="F621" s="195">
        <v>87612.7385656382</v>
      </c>
      <c r="G621" s="196">
        <v>236668.49260999833</v>
      </c>
      <c r="H621" s="196">
        <v>0</v>
      </c>
      <c r="I621" s="156">
        <v>1.01236095</v>
      </c>
      <c r="K621" s="8"/>
      <c r="R621" s="191"/>
      <c r="S621" s="192"/>
      <c r="T621" s="8"/>
      <c r="U621" s="8"/>
      <c r="V621" s="8"/>
      <c r="W621" s="8"/>
      <c r="X621" s="8"/>
    </row>
    <row r="622" spans="1:24" ht="13.5">
      <c r="A622" s="250" t="s">
        <v>3</v>
      </c>
      <c r="B622" s="155">
        <v>0.8333333333333334</v>
      </c>
      <c r="C622" s="196">
        <v>-1532.1419999999966</v>
      </c>
      <c r="D622" s="195">
        <v>12153.428999998812</v>
      </c>
      <c r="E622" s="196">
        <v>-380798.6911003587</v>
      </c>
      <c r="F622" s="195">
        <v>72157.95241836099</v>
      </c>
      <c r="G622" s="196">
        <v>298019.4513999996</v>
      </c>
      <c r="H622" s="196">
        <v>0</v>
      </c>
      <c r="I622" s="156">
        <v>1.01236095</v>
      </c>
      <c r="K622" s="8"/>
      <c r="R622" s="191"/>
      <c r="S622" s="192"/>
      <c r="T622" s="8"/>
      <c r="U622" s="8"/>
      <c r="V622" s="8"/>
      <c r="W622" s="8"/>
      <c r="X622" s="8"/>
    </row>
    <row r="623" spans="1:24" ht="13.5">
      <c r="A623" s="250" t="s">
        <v>3</v>
      </c>
      <c r="B623" s="155">
        <v>0.875</v>
      </c>
      <c r="C623" s="196">
        <v>-1825.096999999525</v>
      </c>
      <c r="D623" s="195">
        <v>13572.022999999834</v>
      </c>
      <c r="E623" s="196">
        <v>-442547.79970749613</v>
      </c>
      <c r="F623" s="195">
        <v>65369.534831494646</v>
      </c>
      <c r="G623" s="196">
        <v>365431.3388300021</v>
      </c>
      <c r="H623" s="196">
        <v>0</v>
      </c>
      <c r="I623" s="156">
        <v>1.01236095</v>
      </c>
      <c r="K623" s="8"/>
      <c r="R623" s="191"/>
      <c r="S623" s="192"/>
      <c r="T623" s="8"/>
      <c r="U623" s="8"/>
      <c r="V623" s="8"/>
      <c r="W623" s="8"/>
      <c r="X623" s="8"/>
    </row>
    <row r="624" spans="1:24" ht="13.5">
      <c r="A624" s="250" t="s">
        <v>3</v>
      </c>
      <c r="B624" s="155">
        <v>0.9166666666666666</v>
      </c>
      <c r="C624" s="196">
        <v>-5783.979999999966</v>
      </c>
      <c r="D624" s="195">
        <v>3858.146000000116</v>
      </c>
      <c r="E624" s="196">
        <v>-326229.18969511666</v>
      </c>
      <c r="F624" s="195">
        <v>80966.82013511611</v>
      </c>
      <c r="G624" s="196">
        <v>247188.2031799984</v>
      </c>
      <c r="H624" s="196">
        <v>0</v>
      </c>
      <c r="I624" s="156">
        <v>1.01236095</v>
      </c>
      <c r="K624" s="8"/>
      <c r="R624" s="191"/>
      <c r="S624" s="192"/>
      <c r="T624" s="8"/>
      <c r="U624" s="8"/>
      <c r="V624" s="8"/>
      <c r="W624" s="8"/>
      <c r="X624" s="8"/>
    </row>
    <row r="625" spans="1:24" ht="13.5">
      <c r="A625" s="250" t="s">
        <v>3</v>
      </c>
      <c r="B625" s="155">
        <v>0.9583333333333334</v>
      </c>
      <c r="C625" s="196">
        <v>-2080.4519999999015</v>
      </c>
      <c r="D625" s="195">
        <v>16699.617999999457</v>
      </c>
      <c r="E625" s="196">
        <v>-186705.4081639363</v>
      </c>
      <c r="F625" s="195">
        <v>48093.48260993708</v>
      </c>
      <c r="G625" s="196">
        <v>123992.75955000025</v>
      </c>
      <c r="H625" s="196">
        <v>0</v>
      </c>
      <c r="I625" s="156">
        <v>1.01236095</v>
      </c>
      <c r="K625" s="8"/>
      <c r="R625" s="191"/>
      <c r="S625" s="192"/>
      <c r="T625" s="8"/>
      <c r="U625" s="8"/>
      <c r="V625" s="8"/>
      <c r="W625" s="8"/>
      <c r="X625" s="8"/>
    </row>
    <row r="626" spans="1:24" ht="13.5">
      <c r="A626" s="250" t="s">
        <v>3</v>
      </c>
      <c r="B626" s="155">
        <v>1</v>
      </c>
      <c r="C626" s="196">
        <v>-5093.777000000076</v>
      </c>
      <c r="D626" s="195">
        <v>8092.212000000173</v>
      </c>
      <c r="E626" s="196">
        <v>-60702.18168133644</v>
      </c>
      <c r="F626" s="195">
        <v>56738.09501933621</v>
      </c>
      <c r="G626" s="196">
        <v>965.6516899986309</v>
      </c>
      <c r="H626" s="196">
        <v>0</v>
      </c>
      <c r="I626" s="156">
        <v>1.01236095</v>
      </c>
      <c r="K626" s="8"/>
      <c r="R626" s="191"/>
      <c r="S626" s="192"/>
      <c r="T626" s="8"/>
      <c r="U626" s="8"/>
      <c r="V626" s="8"/>
      <c r="W626" s="8"/>
      <c r="X626" s="8"/>
    </row>
    <row r="627" spans="1:24" ht="13.5">
      <c r="A627" s="250">
        <v>40144</v>
      </c>
      <c r="B627" s="155">
        <v>0.041666666666666664</v>
      </c>
      <c r="C627" s="196">
        <v>-7092.998999999863</v>
      </c>
      <c r="D627" s="195">
        <v>1301.1209999994333</v>
      </c>
      <c r="E627" s="196">
        <v>-48736.425584073164</v>
      </c>
      <c r="F627" s="195">
        <v>394650.3153200718</v>
      </c>
      <c r="G627" s="196">
        <v>-340122.0121600006</v>
      </c>
      <c r="H627" s="196">
        <v>0</v>
      </c>
      <c r="I627" s="156">
        <v>1.85346071</v>
      </c>
      <c r="K627" s="8"/>
      <c r="R627" s="191"/>
      <c r="S627" s="192"/>
      <c r="T627" s="8"/>
      <c r="U627" s="8"/>
      <c r="V627" s="8"/>
      <c r="W627" s="8"/>
      <c r="X627" s="8"/>
    </row>
    <row r="628" spans="1:24" ht="13.5">
      <c r="A628" s="250" t="s">
        <v>3</v>
      </c>
      <c r="B628" s="155">
        <v>0.08333333333333333</v>
      </c>
      <c r="C628" s="196">
        <v>-2416.106999999796</v>
      </c>
      <c r="D628" s="195">
        <v>1292.3860000002746</v>
      </c>
      <c r="E628" s="196">
        <v>-46705.236988632205</v>
      </c>
      <c r="F628" s="195">
        <v>407985.63860263216</v>
      </c>
      <c r="G628" s="196">
        <v>-360156.6803400016</v>
      </c>
      <c r="H628" s="196">
        <v>0</v>
      </c>
      <c r="I628" s="156">
        <v>1.85346071</v>
      </c>
      <c r="K628" s="8"/>
      <c r="R628" s="191"/>
      <c r="S628" s="192"/>
      <c r="T628" s="8"/>
      <c r="U628" s="8"/>
      <c r="V628" s="8"/>
      <c r="W628" s="8"/>
      <c r="X628" s="8"/>
    </row>
    <row r="629" spans="1:24" ht="13.5">
      <c r="A629" s="250" t="s">
        <v>3</v>
      </c>
      <c r="B629" s="155">
        <v>0.125</v>
      </c>
      <c r="C629" s="196">
        <v>-1720.0110000000802</v>
      </c>
      <c r="D629" s="195">
        <v>9850.506000000212</v>
      </c>
      <c r="E629" s="196">
        <v>-81407.33375035996</v>
      </c>
      <c r="F629" s="195">
        <v>380131.01974436105</v>
      </c>
      <c r="G629" s="196">
        <v>-306854.1805900031</v>
      </c>
      <c r="H629" s="196">
        <v>0</v>
      </c>
      <c r="I629" s="156">
        <v>1.85346071</v>
      </c>
      <c r="K629" s="8"/>
      <c r="R629" s="191"/>
      <c r="S629" s="192"/>
      <c r="T629" s="8"/>
      <c r="U629" s="8"/>
      <c r="V629" s="8"/>
      <c r="W629" s="8"/>
      <c r="X629" s="8"/>
    </row>
    <row r="630" spans="1:24" ht="13.5">
      <c r="A630" s="250" t="s">
        <v>3</v>
      </c>
      <c r="B630" s="155">
        <v>0.16666666666666666</v>
      </c>
      <c r="C630" s="196">
        <v>-4109.342999999944</v>
      </c>
      <c r="D630" s="195">
        <v>7904.3629999999275</v>
      </c>
      <c r="E630" s="196">
        <v>-73844.73043387457</v>
      </c>
      <c r="F630" s="195">
        <v>260384.1937438761</v>
      </c>
      <c r="G630" s="196">
        <v>-190334.48313999904</v>
      </c>
      <c r="H630" s="196">
        <v>0</v>
      </c>
      <c r="I630" s="156">
        <v>1.85346071</v>
      </c>
      <c r="K630" s="8"/>
      <c r="R630" s="191"/>
      <c r="S630" s="192"/>
      <c r="T630" s="8"/>
      <c r="U630" s="8"/>
      <c r="V630" s="8"/>
      <c r="W630" s="8"/>
      <c r="X630" s="8"/>
    </row>
    <row r="631" spans="1:24" ht="13.5">
      <c r="A631" s="250" t="s">
        <v>3</v>
      </c>
      <c r="B631" s="155">
        <v>0.20833333333333334</v>
      </c>
      <c r="C631" s="196">
        <v>-8451.910000000098</v>
      </c>
      <c r="D631" s="195">
        <v>1984.6460000001387</v>
      </c>
      <c r="E631" s="196">
        <v>-87802.50005362608</v>
      </c>
      <c r="F631" s="195">
        <v>433010.8753896253</v>
      </c>
      <c r="G631" s="196">
        <v>-338741.11138000106</v>
      </c>
      <c r="H631" s="196">
        <v>0</v>
      </c>
      <c r="I631" s="156">
        <v>1.85346071</v>
      </c>
      <c r="K631" s="8"/>
      <c r="R631" s="191"/>
      <c r="S631" s="192"/>
      <c r="T631" s="8"/>
      <c r="U631" s="8"/>
      <c r="V631" s="8"/>
      <c r="W631" s="8"/>
      <c r="X631" s="8"/>
    </row>
    <row r="632" spans="1:24" ht="13.5">
      <c r="A632" s="250" t="s">
        <v>3</v>
      </c>
      <c r="B632" s="155">
        <v>0.25</v>
      </c>
      <c r="C632" s="196">
        <v>-1471.472000000018</v>
      </c>
      <c r="D632" s="195">
        <v>16436.18500000055</v>
      </c>
      <c r="E632" s="196">
        <v>-125688.07183160217</v>
      </c>
      <c r="F632" s="195">
        <v>498031.99640960287</v>
      </c>
      <c r="G632" s="196">
        <v>-387308.63751000084</v>
      </c>
      <c r="H632" s="196">
        <v>0</v>
      </c>
      <c r="I632" s="156">
        <v>1.85346071</v>
      </c>
      <c r="K632" s="8"/>
      <c r="R632" s="191"/>
      <c r="S632" s="192"/>
      <c r="T632" s="8"/>
      <c r="U632" s="8"/>
      <c r="V632" s="8"/>
      <c r="W632" s="8"/>
      <c r="X632" s="8"/>
    </row>
    <row r="633" spans="1:24" ht="13.5">
      <c r="A633" s="250" t="s">
        <v>3</v>
      </c>
      <c r="B633" s="155">
        <v>0.2916666666666667</v>
      </c>
      <c r="C633" s="196">
        <v>-13168.388999999814</v>
      </c>
      <c r="D633" s="195">
        <v>4550.798000000925</v>
      </c>
      <c r="E633" s="196">
        <v>-44038.87728610708</v>
      </c>
      <c r="F633" s="195">
        <v>730020.6597681082</v>
      </c>
      <c r="G633" s="196">
        <v>-677364.1914399979</v>
      </c>
      <c r="H633" s="196">
        <v>0</v>
      </c>
      <c r="I633" s="156">
        <v>1.85346071</v>
      </c>
      <c r="K633" s="8"/>
      <c r="R633" s="191"/>
      <c r="S633" s="192"/>
      <c r="T633" s="8"/>
      <c r="U633" s="8"/>
      <c r="V633" s="8"/>
      <c r="W633" s="8"/>
      <c r="X633" s="8"/>
    </row>
    <row r="634" spans="1:24" ht="13.5">
      <c r="A634" s="250" t="s">
        <v>3</v>
      </c>
      <c r="B634" s="155">
        <v>0.3333333333333333</v>
      </c>
      <c r="C634" s="196">
        <v>-6265.558999999801</v>
      </c>
      <c r="D634" s="195">
        <v>50968.48100000017</v>
      </c>
      <c r="E634" s="196">
        <v>-86654.33668478839</v>
      </c>
      <c r="F634" s="195">
        <v>635794.906980789</v>
      </c>
      <c r="G634" s="196">
        <v>-193843.49182999908</v>
      </c>
      <c r="H634" s="196">
        <v>-400000</v>
      </c>
      <c r="I634" s="156">
        <v>1.83435</v>
      </c>
      <c r="K634" s="8"/>
      <c r="R634" s="191"/>
      <c r="S634" s="192"/>
      <c r="T634" s="8"/>
      <c r="U634" s="8"/>
      <c r="V634" s="8"/>
      <c r="W634" s="8"/>
      <c r="X634" s="8"/>
    </row>
    <row r="635" spans="1:24" ht="13.5">
      <c r="A635" s="250" t="s">
        <v>3</v>
      </c>
      <c r="B635" s="155">
        <v>0.375</v>
      </c>
      <c r="C635" s="196">
        <v>-13335.550000000456</v>
      </c>
      <c r="D635" s="195">
        <v>7082.3460000002515</v>
      </c>
      <c r="E635" s="196">
        <v>-32227.9959029719</v>
      </c>
      <c r="F635" s="195">
        <v>383070.07014497207</v>
      </c>
      <c r="G635" s="196">
        <v>55411.129230001825</v>
      </c>
      <c r="H635" s="196">
        <v>-400000</v>
      </c>
      <c r="I635" s="156">
        <v>1.83435</v>
      </c>
      <c r="K635" s="8"/>
      <c r="R635" s="191"/>
      <c r="S635" s="192"/>
      <c r="T635" s="8"/>
      <c r="U635" s="8"/>
      <c r="V635" s="8"/>
      <c r="W635" s="8"/>
      <c r="X635" s="8"/>
    </row>
    <row r="636" spans="1:24" ht="13.5">
      <c r="A636" s="250" t="s">
        <v>3</v>
      </c>
      <c r="B636" s="155">
        <v>0.4166666666666667</v>
      </c>
      <c r="C636" s="196">
        <v>-16756.953000000358</v>
      </c>
      <c r="D636" s="195">
        <v>14601.681000000066</v>
      </c>
      <c r="E636" s="196">
        <v>-88788.91061823581</v>
      </c>
      <c r="F636" s="195">
        <v>326462.7430722361</v>
      </c>
      <c r="G636" s="196">
        <v>364481.43958000065</v>
      </c>
      <c r="H636" s="196">
        <v>-600000</v>
      </c>
      <c r="I636" s="156">
        <v>1.8354666700000002</v>
      </c>
      <c r="K636" s="8"/>
      <c r="R636" s="191"/>
      <c r="S636" s="192"/>
      <c r="T636" s="8"/>
      <c r="U636" s="8"/>
      <c r="V636" s="8"/>
      <c r="W636" s="8"/>
      <c r="X636" s="8"/>
    </row>
    <row r="637" spans="1:24" ht="13.5">
      <c r="A637" s="250" t="s">
        <v>3</v>
      </c>
      <c r="B637" s="155">
        <v>0.4583333333333333</v>
      </c>
      <c r="C637" s="196">
        <v>-12162.466999999615</v>
      </c>
      <c r="D637" s="195">
        <v>1368.339999999882</v>
      </c>
      <c r="E637" s="196">
        <v>-144505.7334587874</v>
      </c>
      <c r="F637" s="195">
        <v>179095.0062307849</v>
      </c>
      <c r="G637" s="196">
        <v>576204.8539500006</v>
      </c>
      <c r="H637" s="196">
        <v>-600000</v>
      </c>
      <c r="I637" s="156">
        <v>1.8354666700000002</v>
      </c>
      <c r="K637" s="8"/>
      <c r="R637" s="191"/>
      <c r="S637" s="192"/>
      <c r="T637" s="8"/>
      <c r="U637" s="8"/>
      <c r="V637" s="8"/>
      <c r="W637" s="8"/>
      <c r="X637" s="8"/>
    </row>
    <row r="638" spans="1:24" ht="13.5">
      <c r="A638" s="250" t="s">
        <v>3</v>
      </c>
      <c r="B638" s="155">
        <v>0.5</v>
      </c>
      <c r="C638" s="196">
        <v>-7481.709000000099</v>
      </c>
      <c r="D638" s="195">
        <v>57852.845000000554</v>
      </c>
      <c r="E638" s="196">
        <v>-226995.16076005608</v>
      </c>
      <c r="F638" s="195">
        <v>590484.7331240583</v>
      </c>
      <c r="G638" s="196">
        <v>186139.29188999452</v>
      </c>
      <c r="H638" s="196">
        <v>-600000</v>
      </c>
      <c r="I638" s="156">
        <v>1.8351833299999998</v>
      </c>
      <c r="K638" s="8"/>
      <c r="R638" s="191"/>
      <c r="S638" s="192"/>
      <c r="T638" s="8"/>
      <c r="U638" s="8"/>
      <c r="V638" s="8"/>
      <c r="W638" s="8"/>
      <c r="X638" s="8"/>
    </row>
    <row r="639" spans="1:24" ht="13.5">
      <c r="A639" s="250" t="s">
        <v>3</v>
      </c>
      <c r="B639" s="155">
        <v>0.5416666666666666</v>
      </c>
      <c r="C639" s="196">
        <v>-7831.072999999804</v>
      </c>
      <c r="D639" s="195">
        <v>18327.719999999725</v>
      </c>
      <c r="E639" s="196">
        <v>-244933.0809737509</v>
      </c>
      <c r="F639" s="195">
        <v>414797.16312574793</v>
      </c>
      <c r="G639" s="196">
        <v>419639.27120999905</v>
      </c>
      <c r="H639" s="196">
        <v>-600000</v>
      </c>
      <c r="I639" s="156">
        <v>1.83468333</v>
      </c>
      <c r="K639" s="8"/>
      <c r="R639" s="191"/>
      <c r="S639" s="192"/>
      <c r="T639" s="8"/>
      <c r="U639" s="8"/>
      <c r="V639" s="8"/>
      <c r="W639" s="8"/>
      <c r="X639" s="8"/>
    </row>
    <row r="640" spans="1:24" ht="13.5">
      <c r="A640" s="250" t="s">
        <v>3</v>
      </c>
      <c r="B640" s="155">
        <v>0.5833333333333334</v>
      </c>
      <c r="C640" s="196">
        <v>-89579.19400000018</v>
      </c>
      <c r="D640" s="195">
        <v>65.46699999997506</v>
      </c>
      <c r="E640" s="196">
        <v>-311055.9816482773</v>
      </c>
      <c r="F640" s="195">
        <v>135292.62878427672</v>
      </c>
      <c r="G640" s="196">
        <v>865277.0795399994</v>
      </c>
      <c r="H640" s="196">
        <v>-600000</v>
      </c>
      <c r="I640" s="156">
        <v>1.83468333</v>
      </c>
      <c r="K640" s="8"/>
      <c r="R640" s="191"/>
      <c r="S640" s="192"/>
      <c r="T640" s="8"/>
      <c r="U640" s="8"/>
      <c r="V640" s="8"/>
      <c r="W640" s="8"/>
      <c r="X640" s="8"/>
    </row>
    <row r="641" spans="1:24" ht="13.5">
      <c r="A641" s="250" t="s">
        <v>3</v>
      </c>
      <c r="B641" s="155">
        <v>0.625</v>
      </c>
      <c r="C641" s="196">
        <v>-7060.895999999986</v>
      </c>
      <c r="D641" s="195">
        <v>16658.95299999979</v>
      </c>
      <c r="E641" s="196">
        <v>-375982.4731013383</v>
      </c>
      <c r="F641" s="195">
        <v>191970.327797336</v>
      </c>
      <c r="G641" s="196">
        <v>774414.0878599993</v>
      </c>
      <c r="H641" s="196">
        <v>-600000</v>
      </c>
      <c r="I641" s="156">
        <v>1.83468333</v>
      </c>
      <c r="K641" s="8"/>
      <c r="R641" s="191"/>
      <c r="S641" s="192"/>
      <c r="T641" s="8"/>
      <c r="U641" s="8"/>
      <c r="V641" s="8"/>
      <c r="W641" s="8"/>
      <c r="X641" s="8"/>
    </row>
    <row r="642" spans="1:24" ht="13.5">
      <c r="A642" s="250" t="s">
        <v>3</v>
      </c>
      <c r="B642" s="155">
        <v>0.6666666666666666</v>
      </c>
      <c r="C642" s="196">
        <v>-75326.74000000038</v>
      </c>
      <c r="D642" s="195">
        <v>4714.3279999999595</v>
      </c>
      <c r="E642" s="196">
        <v>-375173.84941294766</v>
      </c>
      <c r="F642" s="195">
        <v>151371.33802294795</v>
      </c>
      <c r="G642" s="196">
        <v>894414.9238100029</v>
      </c>
      <c r="H642" s="196">
        <v>-600000</v>
      </c>
      <c r="I642" s="156">
        <v>1.83468333</v>
      </c>
      <c r="K642" s="8"/>
      <c r="R642" s="191"/>
      <c r="S642" s="192"/>
      <c r="T642" s="8"/>
      <c r="U642" s="8"/>
      <c r="V642" s="8"/>
      <c r="W642" s="8"/>
      <c r="X642" s="8"/>
    </row>
    <row r="643" spans="1:24" ht="13.5">
      <c r="A643" s="250" t="s">
        <v>3</v>
      </c>
      <c r="B643" s="155">
        <v>0.7083333333333334</v>
      </c>
      <c r="C643" s="196">
        <v>-33453.30700000051</v>
      </c>
      <c r="D643" s="195">
        <v>16404.0200000002</v>
      </c>
      <c r="E643" s="196">
        <v>-374595.3537217058</v>
      </c>
      <c r="F643" s="195">
        <v>407435.4675917059</v>
      </c>
      <c r="G643" s="196">
        <v>384209.1727299972</v>
      </c>
      <c r="H643" s="196">
        <v>-400000</v>
      </c>
      <c r="I643" s="156">
        <v>1.83345</v>
      </c>
      <c r="K643" s="8"/>
      <c r="R643" s="191"/>
      <c r="S643" s="192"/>
      <c r="T643" s="8"/>
      <c r="U643" s="8"/>
      <c r="V643" s="8"/>
      <c r="W643" s="8"/>
      <c r="X643" s="8"/>
    </row>
    <row r="644" spans="1:24" ht="13.5">
      <c r="A644" s="250" t="s">
        <v>3</v>
      </c>
      <c r="B644" s="155">
        <v>0.75</v>
      </c>
      <c r="C644" s="196">
        <v>-14551.921000000319</v>
      </c>
      <c r="D644" s="195">
        <v>2956.7199999999048</v>
      </c>
      <c r="E644" s="196">
        <v>-311050.68729131453</v>
      </c>
      <c r="F644" s="195">
        <v>372920.2504133151</v>
      </c>
      <c r="G644" s="196">
        <v>349725.6379300004</v>
      </c>
      <c r="H644" s="196">
        <v>-400000</v>
      </c>
      <c r="I644" s="156">
        <v>1.83375</v>
      </c>
      <c r="K644" s="8"/>
      <c r="R644" s="191"/>
      <c r="S644" s="192"/>
      <c r="T644" s="8"/>
      <c r="U644" s="8"/>
      <c r="V644" s="8"/>
      <c r="W644" s="8"/>
      <c r="X644" s="8"/>
    </row>
    <row r="645" spans="1:24" ht="13.5">
      <c r="A645" s="250" t="s">
        <v>3</v>
      </c>
      <c r="B645" s="155">
        <v>0.7916666666666666</v>
      </c>
      <c r="C645" s="196">
        <v>-13306.551999999765</v>
      </c>
      <c r="D645" s="195">
        <v>3020.5109999990113</v>
      </c>
      <c r="E645" s="196">
        <v>-373616.4444233764</v>
      </c>
      <c r="F645" s="195">
        <v>311734.559519376</v>
      </c>
      <c r="G645" s="196">
        <v>472167.92587999866</v>
      </c>
      <c r="H645" s="196">
        <v>-400000</v>
      </c>
      <c r="I645" s="156">
        <v>1.83375</v>
      </c>
      <c r="K645" s="8"/>
      <c r="R645" s="191"/>
      <c r="S645" s="192"/>
      <c r="T645" s="8"/>
      <c r="U645" s="8"/>
      <c r="V645" s="8"/>
      <c r="W645" s="8"/>
      <c r="X645" s="8"/>
    </row>
    <row r="646" spans="1:24" ht="13.5">
      <c r="A646" s="250" t="s">
        <v>3</v>
      </c>
      <c r="B646" s="155">
        <v>0.8333333333333334</v>
      </c>
      <c r="C646" s="196">
        <v>-7483.920999999774</v>
      </c>
      <c r="D646" s="195">
        <v>20230.845999999612</v>
      </c>
      <c r="E646" s="196">
        <v>-349686.995378617</v>
      </c>
      <c r="F646" s="195">
        <v>341362.49454261886</v>
      </c>
      <c r="G646" s="196">
        <v>395577.5763000014</v>
      </c>
      <c r="H646" s="196">
        <v>-400000</v>
      </c>
      <c r="I646" s="156">
        <v>1.83375</v>
      </c>
      <c r="K646" s="8"/>
      <c r="R646" s="191"/>
      <c r="S646" s="192"/>
      <c r="T646" s="8"/>
      <c r="U646" s="8"/>
      <c r="V646" s="8"/>
      <c r="W646" s="8"/>
      <c r="X646" s="8"/>
    </row>
    <row r="647" spans="1:24" ht="13.5">
      <c r="A647" s="250" t="s">
        <v>3</v>
      </c>
      <c r="B647" s="155">
        <v>0.875</v>
      </c>
      <c r="C647" s="196">
        <v>-7451.702999999653</v>
      </c>
      <c r="D647" s="195">
        <v>8742.010000000555</v>
      </c>
      <c r="E647" s="196">
        <v>-325109.12857578427</v>
      </c>
      <c r="F647" s="195">
        <v>419936.58760578407</v>
      </c>
      <c r="G647" s="196">
        <v>-96117.7658399994</v>
      </c>
      <c r="H647" s="196">
        <v>0</v>
      </c>
      <c r="I647" s="156">
        <v>1.83410714</v>
      </c>
      <c r="K647" s="8"/>
      <c r="R647" s="191"/>
      <c r="S647" s="192"/>
      <c r="T647" s="8"/>
      <c r="U647" s="8"/>
      <c r="V647" s="8"/>
      <c r="W647" s="8"/>
      <c r="X647" s="8"/>
    </row>
    <row r="648" spans="1:24" ht="13.5">
      <c r="A648" s="250" t="s">
        <v>3</v>
      </c>
      <c r="B648" s="155">
        <v>0.9166666666666666</v>
      </c>
      <c r="C648" s="196">
        <v>-6793.51300000028</v>
      </c>
      <c r="D648" s="195">
        <v>17229.902999999118</v>
      </c>
      <c r="E648" s="196">
        <v>-237194.70170698935</v>
      </c>
      <c r="F648" s="195">
        <v>376020.49630698806</v>
      </c>
      <c r="G648" s="196">
        <v>-149262.1843799982</v>
      </c>
      <c r="H648" s="196">
        <v>0</v>
      </c>
      <c r="I648" s="156">
        <v>1.83410714</v>
      </c>
      <c r="K648" s="8"/>
      <c r="R648" s="191"/>
      <c r="S648" s="192"/>
      <c r="T648" s="8"/>
      <c r="U648" s="8"/>
      <c r="V648" s="8"/>
      <c r="W648" s="8"/>
      <c r="X648" s="8"/>
    </row>
    <row r="649" spans="1:24" ht="13.5">
      <c r="A649" s="250" t="s">
        <v>3</v>
      </c>
      <c r="B649" s="155">
        <v>0.9583333333333334</v>
      </c>
      <c r="C649" s="196">
        <v>-14030.015000000232</v>
      </c>
      <c r="D649" s="195">
        <v>8951.267000000154</v>
      </c>
      <c r="E649" s="196">
        <v>-209338.76201884326</v>
      </c>
      <c r="F649" s="195">
        <v>307736.45024284296</v>
      </c>
      <c r="G649" s="196">
        <v>-93318.94038000097</v>
      </c>
      <c r="H649" s="196">
        <v>0</v>
      </c>
      <c r="I649" s="156">
        <v>1.83410714</v>
      </c>
      <c r="K649" s="8"/>
      <c r="R649" s="191"/>
      <c r="S649" s="192"/>
      <c r="T649" s="8"/>
      <c r="U649" s="8"/>
      <c r="V649" s="8"/>
      <c r="W649" s="8"/>
      <c r="X649" s="8"/>
    </row>
    <row r="650" spans="1:24" ht="13.5">
      <c r="A650" s="250" t="s">
        <v>3</v>
      </c>
      <c r="B650" s="155">
        <v>1</v>
      </c>
      <c r="C650" s="196">
        <v>-56885.7040000005</v>
      </c>
      <c r="D650" s="195">
        <v>1416.9770000001863</v>
      </c>
      <c r="E650" s="196">
        <v>-215461.52492556724</v>
      </c>
      <c r="F650" s="195">
        <v>245454.67309956686</v>
      </c>
      <c r="G650" s="196">
        <v>25475.579260000348</v>
      </c>
      <c r="H650" s="196">
        <v>0</v>
      </c>
      <c r="I650" s="156">
        <v>1.01236095</v>
      </c>
      <c r="K650" s="8"/>
      <c r="R650" s="191"/>
      <c r="S650" s="192"/>
      <c r="T650" s="8"/>
      <c r="U650" s="8"/>
      <c r="V650" s="8"/>
      <c r="W650" s="8"/>
      <c r="X650" s="8"/>
    </row>
    <row r="651" spans="1:24" ht="13.5">
      <c r="A651" s="250">
        <v>40145</v>
      </c>
      <c r="B651" s="155">
        <v>0.041666666666666664</v>
      </c>
      <c r="C651" s="196">
        <v>-6573.373000000107</v>
      </c>
      <c r="D651" s="195">
        <v>58841.26999999891</v>
      </c>
      <c r="E651" s="196">
        <v>-168538.80375681992</v>
      </c>
      <c r="F651" s="195">
        <v>163452.3409508195</v>
      </c>
      <c r="G651" s="196">
        <v>-47181.43383000186</v>
      </c>
      <c r="H651" s="196">
        <v>0</v>
      </c>
      <c r="I651" s="156">
        <v>1.83410714</v>
      </c>
      <c r="K651" s="8"/>
      <c r="R651" s="191"/>
      <c r="S651" s="192"/>
      <c r="T651" s="8"/>
      <c r="U651" s="8"/>
      <c r="V651" s="8"/>
      <c r="W651" s="8"/>
      <c r="X651" s="8"/>
    </row>
    <row r="652" spans="1:24" ht="13.5">
      <c r="A652" s="250" t="s">
        <v>3</v>
      </c>
      <c r="B652" s="155">
        <v>0.08333333333333333</v>
      </c>
      <c r="C652" s="196">
        <v>-7049.096999999863</v>
      </c>
      <c r="D652" s="195">
        <v>21530.68199999997</v>
      </c>
      <c r="E652" s="196">
        <v>-163051.4582472242</v>
      </c>
      <c r="F652" s="195">
        <v>138960.88909922406</v>
      </c>
      <c r="G652" s="196">
        <v>9608.984490004252</v>
      </c>
      <c r="H652" s="196">
        <v>0</v>
      </c>
      <c r="I652" s="156">
        <v>1.01236095</v>
      </c>
      <c r="K652" s="8"/>
      <c r="R652" s="191"/>
      <c r="S652" s="192"/>
      <c r="T652" s="8"/>
      <c r="U652" s="8"/>
      <c r="V652" s="8"/>
      <c r="W652" s="8"/>
      <c r="X652" s="8"/>
    </row>
    <row r="653" spans="1:24" ht="13.5">
      <c r="A653" s="250" t="s">
        <v>3</v>
      </c>
      <c r="B653" s="155">
        <v>0.125</v>
      </c>
      <c r="C653" s="196">
        <v>-6874.794999999963</v>
      </c>
      <c r="D653" s="195">
        <v>24034.19800000041</v>
      </c>
      <c r="E653" s="196">
        <v>-196458.14113804695</v>
      </c>
      <c r="F653" s="195">
        <v>100511.42288204581</v>
      </c>
      <c r="G653" s="196">
        <v>78787.31502999965</v>
      </c>
      <c r="H653" s="196">
        <v>0</v>
      </c>
      <c r="I653" s="156">
        <v>1.01236095</v>
      </c>
      <c r="K653" s="8"/>
      <c r="R653" s="191"/>
      <c r="S653" s="192"/>
      <c r="T653" s="8"/>
      <c r="U653" s="8"/>
      <c r="V653" s="8"/>
      <c r="W653" s="8"/>
      <c r="X653" s="8"/>
    </row>
    <row r="654" spans="1:24" ht="13.5">
      <c r="A654" s="250" t="s">
        <v>3</v>
      </c>
      <c r="B654" s="155">
        <v>0.16666666666666666</v>
      </c>
      <c r="C654" s="196">
        <v>-12216.946999999547</v>
      </c>
      <c r="D654" s="195">
        <v>3784.550999999935</v>
      </c>
      <c r="E654" s="196">
        <v>-183762.944253498</v>
      </c>
      <c r="F654" s="195">
        <v>189594.16103149764</v>
      </c>
      <c r="G654" s="196">
        <v>2601.1795599999605</v>
      </c>
      <c r="H654" s="196">
        <v>0</v>
      </c>
      <c r="I654" s="156">
        <v>1.01236095</v>
      </c>
      <c r="K654" s="8"/>
      <c r="R654" s="191"/>
      <c r="S654" s="192"/>
      <c r="T654" s="8"/>
      <c r="U654" s="8"/>
      <c r="V654" s="8"/>
      <c r="W654" s="8"/>
      <c r="X654" s="8"/>
    </row>
    <row r="655" spans="1:24" ht="13.5">
      <c r="A655" s="250" t="s">
        <v>3</v>
      </c>
      <c r="B655" s="155">
        <v>0.20833333333333334</v>
      </c>
      <c r="C655" s="196">
        <v>-47522.65900000024</v>
      </c>
      <c r="D655" s="195">
        <v>198.6329999999903</v>
      </c>
      <c r="E655" s="196">
        <v>-193582.04115441465</v>
      </c>
      <c r="F655" s="195">
        <v>258305.333966416</v>
      </c>
      <c r="G655" s="196">
        <v>-17399.2664200007</v>
      </c>
      <c r="H655" s="196">
        <v>0</v>
      </c>
      <c r="I655" s="156">
        <v>1.83410714</v>
      </c>
      <c r="K655" s="8"/>
      <c r="R655" s="191"/>
      <c r="S655" s="192"/>
      <c r="T655" s="8"/>
      <c r="U655" s="8"/>
      <c r="V655" s="8"/>
      <c r="W655" s="8"/>
      <c r="X655" s="8"/>
    </row>
    <row r="656" spans="1:24" ht="13.5">
      <c r="A656" s="250" t="s">
        <v>3</v>
      </c>
      <c r="B656" s="155">
        <v>0.25</v>
      </c>
      <c r="C656" s="196">
        <v>-8154.701000000013</v>
      </c>
      <c r="D656" s="195">
        <v>13017.460000000254</v>
      </c>
      <c r="E656" s="196">
        <v>-209094.26861225485</v>
      </c>
      <c r="F656" s="195">
        <v>157420.79127025398</v>
      </c>
      <c r="G656" s="196">
        <v>46810.718150000845</v>
      </c>
      <c r="H656" s="196">
        <v>0</v>
      </c>
      <c r="I656" s="156">
        <v>1.01236095</v>
      </c>
      <c r="K656" s="8"/>
      <c r="R656" s="191"/>
      <c r="S656" s="192"/>
      <c r="T656" s="8"/>
      <c r="U656" s="8"/>
      <c r="V656" s="8"/>
      <c r="W656" s="8"/>
      <c r="X656" s="8"/>
    </row>
    <row r="657" spans="1:24" ht="13.5">
      <c r="A657" s="250" t="s">
        <v>3</v>
      </c>
      <c r="B657" s="155">
        <v>0.2916666666666667</v>
      </c>
      <c r="C657" s="196">
        <v>-90521.93700000014</v>
      </c>
      <c r="D657" s="195">
        <v>702.8389999997011</v>
      </c>
      <c r="E657" s="196">
        <v>-219072.3117143786</v>
      </c>
      <c r="F657" s="195">
        <v>74850.74967237751</v>
      </c>
      <c r="G657" s="196">
        <v>234040.65960000112</v>
      </c>
      <c r="H657" s="196">
        <v>0</v>
      </c>
      <c r="I657" s="156">
        <v>1.01236095</v>
      </c>
      <c r="K657" s="8"/>
      <c r="R657" s="191"/>
      <c r="S657" s="192"/>
      <c r="T657" s="8"/>
      <c r="U657" s="8"/>
      <c r="V657" s="8"/>
      <c r="W657" s="8"/>
      <c r="X657" s="8"/>
    </row>
    <row r="658" spans="1:24" ht="13.5">
      <c r="A658" s="250" t="s">
        <v>3</v>
      </c>
      <c r="B658" s="155">
        <v>0.3333333333333333</v>
      </c>
      <c r="C658" s="196">
        <v>-49463.570000000655</v>
      </c>
      <c r="D658" s="195">
        <v>40829.378999999746</v>
      </c>
      <c r="E658" s="196">
        <v>-239534.48303812387</v>
      </c>
      <c r="F658" s="195">
        <v>59364.420468123964</v>
      </c>
      <c r="G658" s="196">
        <v>188804.25362999912</v>
      </c>
      <c r="H658" s="196">
        <v>0</v>
      </c>
      <c r="I658" s="156">
        <v>1.01236095</v>
      </c>
      <c r="K658" s="8"/>
      <c r="R658" s="191"/>
      <c r="S658" s="192"/>
      <c r="T658" s="8"/>
      <c r="U658" s="8"/>
      <c r="V658" s="8"/>
      <c r="W658" s="8"/>
      <c r="X658" s="8"/>
    </row>
    <row r="659" spans="1:24" ht="13.5">
      <c r="A659" s="250" t="s">
        <v>3</v>
      </c>
      <c r="B659" s="155">
        <v>0.375</v>
      </c>
      <c r="C659" s="196">
        <v>-58753.08899999998</v>
      </c>
      <c r="D659" s="195">
        <v>17464.483000000462</v>
      </c>
      <c r="E659" s="196">
        <v>-175838.24537398404</v>
      </c>
      <c r="F659" s="195">
        <v>147445.812385984</v>
      </c>
      <c r="G659" s="196">
        <v>69681.03890000234</v>
      </c>
      <c r="H659" s="196">
        <v>0</v>
      </c>
      <c r="I659" s="156">
        <v>1.01236095</v>
      </c>
      <c r="K659" s="8"/>
      <c r="R659" s="191"/>
      <c r="S659" s="192"/>
      <c r="T659" s="8"/>
      <c r="U659" s="8"/>
      <c r="V659" s="8"/>
      <c r="W659" s="8"/>
      <c r="X659" s="8"/>
    </row>
    <row r="660" spans="1:24" ht="13.5">
      <c r="A660" s="250" t="s">
        <v>3</v>
      </c>
      <c r="B660" s="155">
        <v>0.4166666666666667</v>
      </c>
      <c r="C660" s="196">
        <v>-65146.05499999981</v>
      </c>
      <c r="D660" s="195">
        <v>19015.686000000023</v>
      </c>
      <c r="E660" s="196">
        <v>-221198.94069041597</v>
      </c>
      <c r="F660" s="195">
        <v>206963.09551641613</v>
      </c>
      <c r="G660" s="196">
        <v>60366.21370999992</v>
      </c>
      <c r="H660" s="196">
        <v>0</v>
      </c>
      <c r="I660" s="156">
        <v>1.01236095</v>
      </c>
      <c r="K660" s="8"/>
      <c r="R660" s="191"/>
      <c r="S660" s="192"/>
      <c r="T660" s="8"/>
      <c r="U660" s="8"/>
      <c r="V660" s="8"/>
      <c r="W660" s="8"/>
      <c r="X660" s="8"/>
    </row>
    <row r="661" spans="1:24" ht="13.5">
      <c r="A661" s="250" t="s">
        <v>3</v>
      </c>
      <c r="B661" s="155">
        <v>0.4583333333333333</v>
      </c>
      <c r="C661" s="196">
        <v>-51099.2710000002</v>
      </c>
      <c r="D661" s="195">
        <v>10756.294999999698</v>
      </c>
      <c r="E661" s="196">
        <v>-223376.5212416229</v>
      </c>
      <c r="F661" s="195">
        <v>192848.7800836214</v>
      </c>
      <c r="G661" s="196">
        <v>70870.7174800011</v>
      </c>
      <c r="H661" s="196">
        <v>0</v>
      </c>
      <c r="I661" s="156">
        <v>1.01236095</v>
      </c>
      <c r="K661" s="8"/>
      <c r="R661" s="191"/>
      <c r="S661" s="192"/>
      <c r="T661" s="8"/>
      <c r="U661" s="8"/>
      <c r="V661" s="8"/>
      <c r="W661" s="8"/>
      <c r="X661" s="8"/>
    </row>
    <row r="662" spans="1:24" ht="13.5">
      <c r="A662" s="250" t="s">
        <v>3</v>
      </c>
      <c r="B662" s="155">
        <v>0.5</v>
      </c>
      <c r="C662" s="196">
        <v>-48043.95600000003</v>
      </c>
      <c r="D662" s="195">
        <v>13816.200000000108</v>
      </c>
      <c r="E662" s="196">
        <v>-215827.00614862714</v>
      </c>
      <c r="F662" s="195">
        <v>185400.225882627</v>
      </c>
      <c r="G662" s="196">
        <v>64654.53607000044</v>
      </c>
      <c r="H662" s="196">
        <v>0</v>
      </c>
      <c r="I662" s="156">
        <v>1.01236095</v>
      </c>
      <c r="K662" s="8"/>
      <c r="R662" s="191"/>
      <c r="S662" s="192"/>
      <c r="T662" s="8"/>
      <c r="U662" s="8"/>
      <c r="V662" s="8"/>
      <c r="W662" s="8"/>
      <c r="X662" s="8"/>
    </row>
    <row r="663" spans="1:24" ht="13.5">
      <c r="A663" s="250" t="s">
        <v>3</v>
      </c>
      <c r="B663" s="155">
        <v>0.5416666666666666</v>
      </c>
      <c r="C663" s="196">
        <v>-47659.46400000001</v>
      </c>
      <c r="D663" s="195">
        <v>82401.38599999975</v>
      </c>
      <c r="E663" s="196">
        <v>-209019.74168875875</v>
      </c>
      <c r="F663" s="195">
        <v>73363.63183075777</v>
      </c>
      <c r="G663" s="196">
        <v>100914.18759999942</v>
      </c>
      <c r="H663" s="196">
        <v>0</v>
      </c>
      <c r="I663" s="156">
        <v>1.01236095</v>
      </c>
      <c r="K663" s="8"/>
      <c r="R663" s="191"/>
      <c r="S663" s="192"/>
      <c r="T663" s="8"/>
      <c r="U663" s="8"/>
      <c r="V663" s="8"/>
      <c r="W663" s="8"/>
      <c r="X663" s="8"/>
    </row>
    <row r="664" spans="1:24" ht="13.5">
      <c r="A664" s="250" t="s">
        <v>3</v>
      </c>
      <c r="B664" s="155">
        <v>0.5833333333333334</v>
      </c>
      <c r="C664" s="196">
        <v>-70460.07</v>
      </c>
      <c r="D664" s="195">
        <v>14459.942999999514</v>
      </c>
      <c r="E664" s="196">
        <v>-235883.0430106992</v>
      </c>
      <c r="F664" s="195">
        <v>36914.967166699906</v>
      </c>
      <c r="G664" s="196">
        <v>254968.20314000177</v>
      </c>
      <c r="H664" s="196">
        <v>0</v>
      </c>
      <c r="I664" s="156">
        <v>1.01236095</v>
      </c>
      <c r="K664" s="8"/>
      <c r="R664" s="191"/>
      <c r="S664" s="192"/>
      <c r="T664" s="8"/>
      <c r="U664" s="8"/>
      <c r="V664" s="8"/>
      <c r="W664" s="8"/>
      <c r="X664" s="8"/>
    </row>
    <row r="665" spans="1:24" ht="13.5">
      <c r="A665" s="250" t="s">
        <v>3</v>
      </c>
      <c r="B665" s="155">
        <v>0.625</v>
      </c>
      <c r="C665" s="196">
        <v>-54647.16299999971</v>
      </c>
      <c r="D665" s="195">
        <v>1452.90100000022</v>
      </c>
      <c r="E665" s="196">
        <v>-223077.4653694065</v>
      </c>
      <c r="F665" s="195">
        <v>87297.3727974071</v>
      </c>
      <c r="G665" s="196">
        <v>188974.35425999813</v>
      </c>
      <c r="H665" s="196">
        <v>0</v>
      </c>
      <c r="I665" s="156">
        <v>1.01236095</v>
      </c>
      <c r="K665" s="8"/>
      <c r="R665" s="191"/>
      <c r="S665" s="192"/>
      <c r="T665" s="8"/>
      <c r="U665" s="8"/>
      <c r="V665" s="8"/>
      <c r="W665" s="8"/>
      <c r="X665" s="8"/>
    </row>
    <row r="666" spans="1:24" ht="13.5">
      <c r="A666" s="250" t="s">
        <v>3</v>
      </c>
      <c r="B666" s="155">
        <v>0.6666666666666666</v>
      </c>
      <c r="C666" s="196">
        <v>-48009.24999999991</v>
      </c>
      <c r="D666" s="195">
        <v>14971.15299999963</v>
      </c>
      <c r="E666" s="196">
        <v>-266382.70194616995</v>
      </c>
      <c r="F666" s="195">
        <v>142475.44411016992</v>
      </c>
      <c r="G666" s="196">
        <v>156945.35435999685</v>
      </c>
      <c r="H666" s="196">
        <v>0</v>
      </c>
      <c r="I666" s="156">
        <v>1.01236095</v>
      </c>
      <c r="K666" s="8"/>
      <c r="R666" s="191"/>
      <c r="S666" s="192"/>
      <c r="T666" s="8"/>
      <c r="U666" s="8"/>
      <c r="V666" s="8"/>
      <c r="W666" s="8"/>
      <c r="X666" s="8"/>
    </row>
    <row r="667" spans="1:24" ht="13.5">
      <c r="A667" s="250" t="s">
        <v>3</v>
      </c>
      <c r="B667" s="155">
        <v>0.7083333333333334</v>
      </c>
      <c r="C667" s="196">
        <v>-53721.858999999655</v>
      </c>
      <c r="D667" s="195">
        <v>4098.742000000472</v>
      </c>
      <c r="E667" s="196">
        <v>-248405.76440747292</v>
      </c>
      <c r="F667" s="195">
        <v>276469.0430174731</v>
      </c>
      <c r="G667" s="196">
        <v>21559.837900003302</v>
      </c>
      <c r="H667" s="196">
        <v>0</v>
      </c>
      <c r="I667" s="156">
        <v>1.01236095</v>
      </c>
      <c r="K667" s="8"/>
      <c r="R667" s="191"/>
      <c r="S667" s="192"/>
      <c r="T667" s="8"/>
      <c r="U667" s="8"/>
      <c r="V667" s="8"/>
      <c r="W667" s="8"/>
      <c r="X667" s="8"/>
    </row>
    <row r="668" spans="1:24" ht="13.5">
      <c r="A668" s="250" t="s">
        <v>3</v>
      </c>
      <c r="B668" s="155">
        <v>0.75</v>
      </c>
      <c r="C668" s="196">
        <v>-52980.378999999986</v>
      </c>
      <c r="D668" s="195">
        <v>11184.135999999973</v>
      </c>
      <c r="E668" s="196">
        <v>-312357.6565447421</v>
      </c>
      <c r="F668" s="195">
        <v>66339.65650274212</v>
      </c>
      <c r="G668" s="196">
        <v>287814.24352000165</v>
      </c>
      <c r="H668" s="196">
        <v>0</v>
      </c>
      <c r="I668" s="156">
        <v>1.01236095</v>
      </c>
      <c r="K668" s="8"/>
      <c r="R668" s="191"/>
      <c r="S668" s="192"/>
      <c r="T668" s="8"/>
      <c r="U668" s="8"/>
      <c r="V668" s="8"/>
      <c r="W668" s="8"/>
      <c r="X668" s="8"/>
    </row>
    <row r="669" spans="1:24" ht="13.5">
      <c r="A669" s="250" t="s">
        <v>3</v>
      </c>
      <c r="B669" s="155">
        <v>0.7916666666666666</v>
      </c>
      <c r="C669" s="196">
        <v>-50113.38800000004</v>
      </c>
      <c r="D669" s="195">
        <v>2367.934999999847</v>
      </c>
      <c r="E669" s="196">
        <v>-288026.40522138984</v>
      </c>
      <c r="F669" s="195">
        <v>62109.671225392085</v>
      </c>
      <c r="G669" s="196">
        <v>273662.1865399984</v>
      </c>
      <c r="H669" s="196">
        <v>0</v>
      </c>
      <c r="I669" s="156">
        <v>1.01236095</v>
      </c>
      <c r="K669" s="8"/>
      <c r="R669" s="191"/>
      <c r="S669" s="192"/>
      <c r="T669" s="8"/>
      <c r="U669" s="8"/>
      <c r="V669" s="8"/>
      <c r="W669" s="8"/>
      <c r="X669" s="8"/>
    </row>
    <row r="670" spans="1:24" ht="13.5">
      <c r="A670" s="250" t="s">
        <v>3</v>
      </c>
      <c r="B670" s="155">
        <v>0.8333333333333334</v>
      </c>
      <c r="C670" s="196">
        <v>-49752.69399999939</v>
      </c>
      <c r="D670" s="195">
        <v>15862.99700000001</v>
      </c>
      <c r="E670" s="196">
        <v>-266151.7326714941</v>
      </c>
      <c r="F670" s="195">
        <v>45792.486611496104</v>
      </c>
      <c r="G670" s="196">
        <v>254248.94329999958</v>
      </c>
      <c r="H670" s="196">
        <v>0</v>
      </c>
      <c r="I670" s="156">
        <v>1.01236095</v>
      </c>
      <c r="K670" s="8"/>
      <c r="R670" s="191"/>
      <c r="S670" s="192"/>
      <c r="T670" s="8"/>
      <c r="U670" s="8"/>
      <c r="V670" s="8"/>
      <c r="W670" s="8"/>
      <c r="X670" s="8"/>
    </row>
    <row r="671" spans="1:24" ht="13.5">
      <c r="A671" s="250" t="s">
        <v>3</v>
      </c>
      <c r="B671" s="155">
        <v>0.875</v>
      </c>
      <c r="C671" s="196">
        <v>-68087.5919999996</v>
      </c>
      <c r="D671" s="195">
        <v>42.68699999991806</v>
      </c>
      <c r="E671" s="196">
        <v>-238009.72579987283</v>
      </c>
      <c r="F671" s="195">
        <v>216301.996651873</v>
      </c>
      <c r="G671" s="196">
        <v>89752.63413000104</v>
      </c>
      <c r="H671" s="196">
        <v>0</v>
      </c>
      <c r="I671" s="156">
        <v>1.01236095</v>
      </c>
      <c r="K671" s="8"/>
      <c r="R671" s="191"/>
      <c r="S671" s="192"/>
      <c r="T671" s="8"/>
      <c r="U671" s="8"/>
      <c r="V671" s="8"/>
      <c r="W671" s="8"/>
      <c r="X671" s="8"/>
    </row>
    <row r="672" spans="1:24" ht="13.5">
      <c r="A672" s="250" t="s">
        <v>3</v>
      </c>
      <c r="B672" s="155">
        <v>0.9166666666666666</v>
      </c>
      <c r="C672" s="196">
        <v>-49701.10199999931</v>
      </c>
      <c r="D672" s="195">
        <v>6848.407000000023</v>
      </c>
      <c r="E672" s="196">
        <v>-234581.9507146875</v>
      </c>
      <c r="F672" s="195">
        <v>206049.2588406881</v>
      </c>
      <c r="G672" s="196">
        <v>71385.38730000012</v>
      </c>
      <c r="H672" s="196">
        <v>0</v>
      </c>
      <c r="I672" s="156">
        <v>1.01236095</v>
      </c>
      <c r="K672" s="8"/>
      <c r="R672" s="191"/>
      <c r="S672" s="192"/>
      <c r="T672" s="8"/>
      <c r="U672" s="8"/>
      <c r="V672" s="8"/>
      <c r="W672" s="8"/>
      <c r="X672" s="8"/>
    </row>
    <row r="673" spans="1:24" ht="13.5">
      <c r="A673" s="250" t="s">
        <v>3</v>
      </c>
      <c r="B673" s="155">
        <v>0.9583333333333334</v>
      </c>
      <c r="C673" s="196">
        <v>-49187.601999999664</v>
      </c>
      <c r="D673" s="195">
        <v>36893.49000000024</v>
      </c>
      <c r="E673" s="196">
        <v>-207593.02261441902</v>
      </c>
      <c r="F673" s="195">
        <v>206414.02117442</v>
      </c>
      <c r="G673" s="196">
        <v>13473.113470000564</v>
      </c>
      <c r="H673" s="196">
        <v>0</v>
      </c>
      <c r="I673" s="156">
        <v>1.01236095</v>
      </c>
      <c r="K673" s="8"/>
      <c r="R673" s="191"/>
      <c r="S673" s="192"/>
      <c r="T673" s="8"/>
      <c r="U673" s="8"/>
      <c r="V673" s="8"/>
      <c r="W673" s="8"/>
      <c r="X673" s="8"/>
    </row>
    <row r="674" spans="1:24" ht="13.5">
      <c r="A674" s="250" t="s">
        <v>3</v>
      </c>
      <c r="B674" s="155">
        <v>1</v>
      </c>
      <c r="C674" s="196">
        <v>-48951.470999999845</v>
      </c>
      <c r="D674" s="195">
        <v>46483.294000000016</v>
      </c>
      <c r="E674" s="196">
        <v>-201981.35984682123</v>
      </c>
      <c r="F674" s="195">
        <v>356771.628700819</v>
      </c>
      <c r="G674" s="196">
        <v>-152322.0918000004</v>
      </c>
      <c r="H674" s="196">
        <v>0</v>
      </c>
      <c r="I674" s="156">
        <v>1.83410714</v>
      </c>
      <c r="K674" s="8"/>
      <c r="R674" s="191"/>
      <c r="S674" s="192"/>
      <c r="T674" s="8"/>
      <c r="U674" s="8"/>
      <c r="V674" s="8"/>
      <c r="W674" s="8"/>
      <c r="X674" s="8"/>
    </row>
    <row r="675" spans="1:24" ht="13.5">
      <c r="A675" s="250">
        <v>40146</v>
      </c>
      <c r="B675" s="155">
        <v>0.041666666666666664</v>
      </c>
      <c r="C675" s="196">
        <v>-51254.3359999999</v>
      </c>
      <c r="D675" s="195">
        <v>2206.1209999992893</v>
      </c>
      <c r="E675" s="196">
        <v>-182318.60062999997</v>
      </c>
      <c r="F675" s="195">
        <v>565326.3134840014</v>
      </c>
      <c r="G675" s="196">
        <v>-333959.4977299984</v>
      </c>
      <c r="H675" s="196">
        <v>0</v>
      </c>
      <c r="I675" s="156">
        <v>1.83410714</v>
      </c>
      <c r="K675" s="8"/>
      <c r="R675" s="191"/>
      <c r="S675" s="192"/>
      <c r="T675" s="8"/>
      <c r="U675" s="8"/>
      <c r="V675" s="8"/>
      <c r="W675" s="8"/>
      <c r="X675" s="8"/>
    </row>
    <row r="676" spans="1:24" ht="13.5">
      <c r="A676" s="250" t="s">
        <v>3</v>
      </c>
      <c r="B676" s="155">
        <v>0.08333333333333333</v>
      </c>
      <c r="C676" s="196">
        <v>-53097.66600000003</v>
      </c>
      <c r="D676" s="195">
        <v>5337.23200000054</v>
      </c>
      <c r="E676" s="196">
        <v>-215890.64255803853</v>
      </c>
      <c r="F676" s="195">
        <v>497194.6294260401</v>
      </c>
      <c r="G676" s="196">
        <v>-233543.55333000154</v>
      </c>
      <c r="H676" s="196">
        <v>0</v>
      </c>
      <c r="I676" s="156">
        <v>1.83410714</v>
      </c>
      <c r="K676" s="8"/>
      <c r="R676" s="191"/>
      <c r="S676" s="192"/>
      <c r="T676" s="8"/>
      <c r="U676" s="8"/>
      <c r="V676" s="8"/>
      <c r="W676" s="8"/>
      <c r="X676" s="8"/>
    </row>
    <row r="677" spans="1:24" ht="13.5">
      <c r="A677" s="250" t="s">
        <v>3</v>
      </c>
      <c r="B677" s="155">
        <v>0.125</v>
      </c>
      <c r="C677" s="196">
        <v>-64030.19</v>
      </c>
      <c r="D677" s="195">
        <v>643.9020000000712</v>
      </c>
      <c r="E677" s="196">
        <v>-194791.15049857402</v>
      </c>
      <c r="F677" s="195">
        <v>259833.01628257518</v>
      </c>
      <c r="G677" s="196">
        <v>-1655.5782099975477</v>
      </c>
      <c r="H677" s="196">
        <v>0</v>
      </c>
      <c r="I677" s="156">
        <v>1.83410714</v>
      </c>
      <c r="K677" s="8"/>
      <c r="R677" s="191"/>
      <c r="S677" s="192"/>
      <c r="T677" s="8"/>
      <c r="U677" s="8"/>
      <c r="V677" s="8"/>
      <c r="W677" s="8"/>
      <c r="X677" s="8"/>
    </row>
    <row r="678" spans="1:24" ht="13.5">
      <c r="A678" s="250" t="s">
        <v>3</v>
      </c>
      <c r="B678" s="155">
        <v>0.16666666666666666</v>
      </c>
      <c r="C678" s="196">
        <v>-53195.46699999971</v>
      </c>
      <c r="D678" s="195">
        <v>3659.5430000001775</v>
      </c>
      <c r="E678" s="196">
        <v>-167792.6139761089</v>
      </c>
      <c r="F678" s="195">
        <v>120787.13283410839</v>
      </c>
      <c r="G678" s="196">
        <v>96541.40482999949</v>
      </c>
      <c r="H678" s="196">
        <v>0</v>
      </c>
      <c r="I678" s="156">
        <v>1.01236095</v>
      </c>
      <c r="K678" s="8"/>
      <c r="R678" s="191"/>
      <c r="S678" s="192"/>
      <c r="T678" s="8"/>
      <c r="U678" s="8"/>
      <c r="V678" s="8"/>
      <c r="W678" s="8"/>
      <c r="X678" s="8"/>
    </row>
    <row r="679" spans="1:24" ht="13.5">
      <c r="A679" s="250" t="s">
        <v>3</v>
      </c>
      <c r="B679" s="155">
        <v>0.20833333333333334</v>
      </c>
      <c r="C679" s="196">
        <v>-61583.35800000011</v>
      </c>
      <c r="D679" s="195">
        <v>13109.25</v>
      </c>
      <c r="E679" s="196">
        <v>-272417.09764006693</v>
      </c>
      <c r="F679" s="195">
        <v>166348.24813606814</v>
      </c>
      <c r="G679" s="196">
        <v>154542.957429996</v>
      </c>
      <c r="H679" s="196">
        <v>0</v>
      </c>
      <c r="I679" s="156">
        <v>1.01236095</v>
      </c>
      <c r="K679" s="8"/>
      <c r="R679" s="191"/>
      <c r="S679" s="192"/>
      <c r="T679" s="8"/>
      <c r="U679" s="8"/>
      <c r="V679" s="8"/>
      <c r="W679" s="8"/>
      <c r="X679" s="8"/>
    </row>
    <row r="680" spans="1:24" ht="13.5">
      <c r="A680" s="250" t="s">
        <v>3</v>
      </c>
      <c r="B680" s="155">
        <v>0.25</v>
      </c>
      <c r="C680" s="196">
        <v>-51439.847999999336</v>
      </c>
      <c r="D680" s="195">
        <v>19196.92799999957</v>
      </c>
      <c r="E680" s="196">
        <v>-271185.3307146826</v>
      </c>
      <c r="F680" s="195">
        <v>275561.6498786831</v>
      </c>
      <c r="G680" s="196">
        <v>27866.60066999875</v>
      </c>
      <c r="H680" s="196">
        <v>0</v>
      </c>
      <c r="I680" s="156">
        <v>1.01236095</v>
      </c>
      <c r="K680" s="8"/>
      <c r="R680" s="191"/>
      <c r="S680" s="192"/>
      <c r="T680" s="8"/>
      <c r="U680" s="8"/>
      <c r="V680" s="8"/>
      <c r="W680" s="8"/>
      <c r="X680" s="8"/>
    </row>
    <row r="681" spans="1:24" ht="13.5">
      <c r="A681" s="250" t="s">
        <v>3</v>
      </c>
      <c r="B681" s="155">
        <v>0.2916666666666667</v>
      </c>
      <c r="C681" s="196">
        <v>-51137.195999999196</v>
      </c>
      <c r="D681" s="195">
        <v>48693.712999999334</v>
      </c>
      <c r="E681" s="196">
        <v>-205121.12702052595</v>
      </c>
      <c r="F681" s="195">
        <v>283312.23244252603</v>
      </c>
      <c r="G681" s="196">
        <v>-75747.62200000152</v>
      </c>
      <c r="H681" s="196">
        <v>0</v>
      </c>
      <c r="I681" s="156">
        <v>1.83410714</v>
      </c>
      <c r="K681" s="8"/>
      <c r="R681" s="191"/>
      <c r="S681" s="192"/>
      <c r="T681" s="8"/>
      <c r="U681" s="8"/>
      <c r="V681" s="8"/>
      <c r="W681" s="8"/>
      <c r="X681" s="8"/>
    </row>
    <row r="682" spans="1:24" ht="13.5">
      <c r="A682" s="250" t="s">
        <v>3</v>
      </c>
      <c r="B682" s="155">
        <v>0.3333333333333333</v>
      </c>
      <c r="C682" s="196">
        <v>-57070.63099999966</v>
      </c>
      <c r="D682" s="195">
        <v>12816.57299999974</v>
      </c>
      <c r="E682" s="196">
        <v>-218344.9430750008</v>
      </c>
      <c r="F682" s="195">
        <v>144539.6065010012</v>
      </c>
      <c r="G682" s="196">
        <v>118059.39430000138</v>
      </c>
      <c r="H682" s="196">
        <v>0</v>
      </c>
      <c r="I682" s="156">
        <v>1.01236095</v>
      </c>
      <c r="K682" s="8"/>
      <c r="R682" s="191"/>
      <c r="S682" s="192"/>
      <c r="T682" s="8"/>
      <c r="U682" s="8"/>
      <c r="V682" s="8"/>
      <c r="W682" s="8"/>
      <c r="X682" s="8"/>
    </row>
    <row r="683" spans="1:24" ht="13.5">
      <c r="A683" s="250" t="s">
        <v>3</v>
      </c>
      <c r="B683" s="155">
        <v>0.375</v>
      </c>
      <c r="C683" s="196">
        <v>-49759.6969999997</v>
      </c>
      <c r="D683" s="195">
        <v>13117.195000000549</v>
      </c>
      <c r="E683" s="196">
        <v>-173014.13039227223</v>
      </c>
      <c r="F683" s="195">
        <v>250418.54931227068</v>
      </c>
      <c r="G683" s="196">
        <v>-40761.917419999314</v>
      </c>
      <c r="H683" s="196">
        <v>0</v>
      </c>
      <c r="I683" s="156">
        <v>1.83410714</v>
      </c>
      <c r="K683" s="8"/>
      <c r="R683" s="191"/>
      <c r="S683" s="192"/>
      <c r="T683" s="8"/>
      <c r="U683" s="8"/>
      <c r="V683" s="8"/>
      <c r="W683" s="8"/>
      <c r="X683" s="8"/>
    </row>
    <row r="684" spans="1:24" ht="13.5">
      <c r="A684" s="250" t="s">
        <v>3</v>
      </c>
      <c r="B684" s="155">
        <v>0.4166666666666667</v>
      </c>
      <c r="C684" s="196">
        <v>-85058.91199999969</v>
      </c>
      <c r="D684" s="195">
        <v>104.66700000010987</v>
      </c>
      <c r="E684" s="196">
        <v>-184262.97249603344</v>
      </c>
      <c r="F684" s="195">
        <v>304416.6574980321</v>
      </c>
      <c r="G684" s="196">
        <v>-35199.44040000101</v>
      </c>
      <c r="H684" s="196">
        <v>0</v>
      </c>
      <c r="I684" s="156">
        <v>1.83410714</v>
      </c>
      <c r="K684" s="8"/>
      <c r="R684" s="191"/>
      <c r="S684" s="192"/>
      <c r="T684" s="8"/>
      <c r="U684" s="8"/>
      <c r="V684" s="8"/>
      <c r="W684" s="8"/>
      <c r="X684" s="8"/>
    </row>
    <row r="685" spans="1:24" ht="13.5">
      <c r="A685" s="250" t="s">
        <v>3</v>
      </c>
      <c r="B685" s="155">
        <v>0.4583333333333333</v>
      </c>
      <c r="C685" s="196">
        <v>-47764.52</v>
      </c>
      <c r="D685" s="195">
        <v>13224.842000000719</v>
      </c>
      <c r="E685" s="196">
        <v>-202855.05426931955</v>
      </c>
      <c r="F685" s="195">
        <v>124762.5773253207</v>
      </c>
      <c r="G685" s="196">
        <v>112632.1552500006</v>
      </c>
      <c r="H685" s="196">
        <v>0</v>
      </c>
      <c r="I685" s="156">
        <v>1.01236095</v>
      </c>
      <c r="K685" s="8"/>
      <c r="R685" s="191"/>
      <c r="S685" s="192"/>
      <c r="T685" s="8"/>
      <c r="U685" s="8"/>
      <c r="V685" s="8"/>
      <c r="W685" s="8"/>
      <c r="X685" s="8"/>
    </row>
    <row r="686" spans="1:24" ht="13.5">
      <c r="A686" s="250" t="s">
        <v>3</v>
      </c>
      <c r="B686" s="155">
        <v>0.5</v>
      </c>
      <c r="C686" s="196">
        <v>-47887.352999999996</v>
      </c>
      <c r="D686" s="195">
        <v>26672.18799999988</v>
      </c>
      <c r="E686" s="196">
        <v>-209156.06005549128</v>
      </c>
      <c r="F686" s="195">
        <v>119396.96050149159</v>
      </c>
      <c r="G686" s="196">
        <v>110974.26415000216</v>
      </c>
      <c r="H686" s="196">
        <v>0</v>
      </c>
      <c r="I686" s="156">
        <v>1.01236095</v>
      </c>
      <c r="K686" s="8"/>
      <c r="R686" s="191"/>
      <c r="S686" s="192"/>
      <c r="T686" s="8"/>
      <c r="U686" s="8"/>
      <c r="V686" s="8"/>
      <c r="W686" s="8"/>
      <c r="X686" s="8"/>
    </row>
    <row r="687" spans="1:24" ht="13.5">
      <c r="A687" s="250" t="s">
        <v>3</v>
      </c>
      <c r="B687" s="155">
        <v>0.5416666666666666</v>
      </c>
      <c r="C687" s="196">
        <v>-51129.59</v>
      </c>
      <c r="D687" s="195">
        <v>7954.383999999425</v>
      </c>
      <c r="E687" s="196">
        <v>-124572.81321400395</v>
      </c>
      <c r="F687" s="195">
        <v>157772.1259860041</v>
      </c>
      <c r="G687" s="196">
        <v>9975.893389997538</v>
      </c>
      <c r="H687" s="196">
        <v>0</v>
      </c>
      <c r="I687" s="156">
        <v>1.01236095</v>
      </c>
      <c r="K687" s="8"/>
      <c r="R687" s="191"/>
      <c r="S687" s="192"/>
      <c r="T687" s="8"/>
      <c r="U687" s="8"/>
      <c r="V687" s="8"/>
      <c r="W687" s="8"/>
      <c r="X687" s="8"/>
    </row>
    <row r="688" spans="1:24" ht="13.5">
      <c r="A688" s="250" t="s">
        <v>3</v>
      </c>
      <c r="B688" s="155">
        <v>0.5833333333333334</v>
      </c>
      <c r="C688" s="196">
        <v>-47903.13400000006</v>
      </c>
      <c r="D688" s="195">
        <v>16453.23200000045</v>
      </c>
      <c r="E688" s="196">
        <v>-122307.84404801902</v>
      </c>
      <c r="F688" s="195">
        <v>191362.402974019</v>
      </c>
      <c r="G688" s="196">
        <v>-37604.657210002886</v>
      </c>
      <c r="H688" s="196">
        <v>0</v>
      </c>
      <c r="I688" s="156">
        <v>1.83410714</v>
      </c>
      <c r="K688" s="8"/>
      <c r="R688" s="191"/>
      <c r="S688" s="192"/>
      <c r="T688" s="8"/>
      <c r="U688" s="8"/>
      <c r="V688" s="8"/>
      <c r="W688" s="8"/>
      <c r="X688" s="8"/>
    </row>
    <row r="689" spans="1:24" ht="13.5">
      <c r="A689" s="250" t="s">
        <v>3</v>
      </c>
      <c r="B689" s="155">
        <v>0.625</v>
      </c>
      <c r="C689" s="196">
        <v>-47918.72400000018</v>
      </c>
      <c r="D689" s="195">
        <v>8876.200999999819</v>
      </c>
      <c r="E689" s="196">
        <v>-129904.50359919405</v>
      </c>
      <c r="F689" s="195">
        <v>304902.8542391938</v>
      </c>
      <c r="G689" s="196">
        <v>-135955.82716999977</v>
      </c>
      <c r="H689" s="196">
        <v>0</v>
      </c>
      <c r="I689" s="156">
        <v>1.83410714</v>
      </c>
      <c r="K689" s="8"/>
      <c r="R689" s="191"/>
      <c r="S689" s="192"/>
      <c r="T689" s="8"/>
      <c r="U689" s="8"/>
      <c r="V689" s="8"/>
      <c r="W689" s="8"/>
      <c r="X689" s="8"/>
    </row>
    <row r="690" spans="1:24" ht="13.5">
      <c r="A690" s="250" t="s">
        <v>3</v>
      </c>
      <c r="B690" s="155">
        <v>0.6666666666666666</v>
      </c>
      <c r="C690" s="196">
        <v>-47662.819</v>
      </c>
      <c r="D690" s="195">
        <v>29625.657000000356</v>
      </c>
      <c r="E690" s="196">
        <v>-189999.20959205573</v>
      </c>
      <c r="F690" s="195">
        <v>451618.5148020561</v>
      </c>
      <c r="G690" s="196">
        <v>-243582.14336999808</v>
      </c>
      <c r="H690" s="196">
        <v>0</v>
      </c>
      <c r="I690" s="156">
        <v>1.83410714</v>
      </c>
      <c r="K690" s="8"/>
      <c r="R690" s="191"/>
      <c r="S690" s="192"/>
      <c r="T690" s="8"/>
      <c r="U690" s="8"/>
      <c r="V690" s="8"/>
      <c r="W690" s="8"/>
      <c r="X690" s="8"/>
    </row>
    <row r="691" spans="1:24" ht="13.5">
      <c r="A691" s="250" t="s">
        <v>3</v>
      </c>
      <c r="B691" s="155">
        <v>0.7083333333333334</v>
      </c>
      <c r="C691" s="196">
        <v>-47962.8250000001</v>
      </c>
      <c r="D691" s="195">
        <v>16132.671000000026</v>
      </c>
      <c r="E691" s="196">
        <v>-174636.56400734498</v>
      </c>
      <c r="F691" s="195">
        <v>578350.2902793462</v>
      </c>
      <c r="G691" s="196">
        <v>-371883.5721199999</v>
      </c>
      <c r="H691" s="196">
        <v>0</v>
      </c>
      <c r="I691" s="156">
        <v>1.83410714</v>
      </c>
      <c r="K691" s="8"/>
      <c r="R691" s="191"/>
      <c r="S691" s="192"/>
      <c r="T691" s="8"/>
      <c r="U691" s="8"/>
      <c r="V691" s="8"/>
      <c r="W691" s="8"/>
      <c r="X691" s="8"/>
    </row>
    <row r="692" spans="1:24" ht="13.5">
      <c r="A692" s="250" t="s">
        <v>3</v>
      </c>
      <c r="B692" s="155">
        <v>0.75</v>
      </c>
      <c r="C692" s="196">
        <v>-47676.69500000005</v>
      </c>
      <c r="D692" s="195">
        <v>50523.196999999294</v>
      </c>
      <c r="E692" s="196">
        <v>-205725.02536411525</v>
      </c>
      <c r="F692" s="195">
        <v>527279.2691621158</v>
      </c>
      <c r="G692" s="196">
        <v>-324400.7462499971</v>
      </c>
      <c r="H692" s="196">
        <v>0</v>
      </c>
      <c r="I692" s="156">
        <v>1.83410714</v>
      </c>
      <c r="K692" s="8"/>
      <c r="R692" s="191"/>
      <c r="S692" s="192"/>
      <c r="T692" s="8"/>
      <c r="U692" s="8"/>
      <c r="V692" s="8"/>
      <c r="W692" s="8"/>
      <c r="X692" s="8"/>
    </row>
    <row r="693" spans="1:24" ht="13.5">
      <c r="A693" s="250" t="s">
        <v>3</v>
      </c>
      <c r="B693" s="155">
        <v>0.7916666666666666</v>
      </c>
      <c r="C693" s="196">
        <v>-47705.54</v>
      </c>
      <c r="D693" s="195">
        <v>27308.328999999576</v>
      </c>
      <c r="E693" s="196">
        <v>-201381.4741443793</v>
      </c>
      <c r="F693" s="195">
        <v>600804.1173863801</v>
      </c>
      <c r="G693" s="196">
        <v>-379025.4327100029</v>
      </c>
      <c r="H693" s="196">
        <v>0</v>
      </c>
      <c r="I693" s="156">
        <v>1.83410714</v>
      </c>
      <c r="K693" s="8"/>
      <c r="R693" s="191"/>
      <c r="S693" s="192"/>
      <c r="T693" s="8"/>
      <c r="U693" s="8"/>
      <c r="V693" s="8"/>
      <c r="W693" s="8"/>
      <c r="X693" s="8"/>
    </row>
    <row r="694" spans="1:24" ht="13.5">
      <c r="A694" s="250" t="s">
        <v>3</v>
      </c>
      <c r="B694" s="155">
        <v>0.8333333333333334</v>
      </c>
      <c r="C694" s="196">
        <v>-47887.873</v>
      </c>
      <c r="D694" s="195">
        <v>27788.04</v>
      </c>
      <c r="E694" s="196">
        <v>-205626.55589463512</v>
      </c>
      <c r="F694" s="195">
        <v>585376.4437766363</v>
      </c>
      <c r="G694" s="196">
        <v>-359650.0551400017</v>
      </c>
      <c r="H694" s="196">
        <v>0</v>
      </c>
      <c r="I694" s="156">
        <v>1.83410714</v>
      </c>
      <c r="K694" s="8"/>
      <c r="R694" s="191"/>
      <c r="S694" s="192"/>
      <c r="T694" s="8"/>
      <c r="U694" s="8"/>
      <c r="V694" s="8"/>
      <c r="W694" s="8"/>
      <c r="X694" s="8"/>
    </row>
    <row r="695" spans="1:24" ht="13.5">
      <c r="A695" s="250" t="s">
        <v>3</v>
      </c>
      <c r="B695" s="155">
        <v>0.875</v>
      </c>
      <c r="C695" s="196">
        <v>-48630.302000000076</v>
      </c>
      <c r="D695" s="195">
        <v>20635.498999999803</v>
      </c>
      <c r="E695" s="196">
        <v>-182629.97431494793</v>
      </c>
      <c r="F695" s="195">
        <v>277626.78531294694</v>
      </c>
      <c r="G695" s="196">
        <v>-67002.00791000214</v>
      </c>
      <c r="H695" s="196">
        <v>0</v>
      </c>
      <c r="I695" s="156">
        <v>1.83410714</v>
      </c>
      <c r="K695" s="8"/>
      <c r="R695" s="191"/>
      <c r="S695" s="192"/>
      <c r="T695" s="8"/>
      <c r="U695" s="8"/>
      <c r="V695" s="8"/>
      <c r="W695" s="8"/>
      <c r="X695" s="8"/>
    </row>
    <row r="696" spans="1:24" ht="13.5">
      <c r="A696" s="250" t="s">
        <v>3</v>
      </c>
      <c r="B696" s="155">
        <v>0.9166666666666666</v>
      </c>
      <c r="C696" s="196">
        <v>-48691.95600000003</v>
      </c>
      <c r="D696" s="195">
        <v>16898.356999999967</v>
      </c>
      <c r="E696" s="196">
        <v>-177668.43780963338</v>
      </c>
      <c r="F696" s="195">
        <v>310646.61558763206</v>
      </c>
      <c r="G696" s="196">
        <v>-101184.57895999888</v>
      </c>
      <c r="H696" s="196">
        <v>0</v>
      </c>
      <c r="I696" s="156">
        <v>1.83410714</v>
      </c>
      <c r="K696" s="8"/>
      <c r="R696" s="191"/>
      <c r="S696" s="192"/>
      <c r="T696" s="8"/>
      <c r="U696" s="8"/>
      <c r="V696" s="8"/>
      <c r="W696" s="8"/>
      <c r="X696" s="8"/>
    </row>
    <row r="697" spans="1:24" ht="13.5">
      <c r="A697" s="250" t="s">
        <v>3</v>
      </c>
      <c r="B697" s="155">
        <v>0.9583333333333334</v>
      </c>
      <c r="C697" s="196">
        <v>-47907.12899999996</v>
      </c>
      <c r="D697" s="195">
        <v>18009.581999999908</v>
      </c>
      <c r="E697" s="196">
        <v>-193229.90103368394</v>
      </c>
      <c r="F697" s="195">
        <v>73458.39038168409</v>
      </c>
      <c r="G697" s="196">
        <v>149669.05758999893</v>
      </c>
      <c r="H697" s="196">
        <v>0</v>
      </c>
      <c r="I697" s="156">
        <v>1.01236095</v>
      </c>
      <c r="K697" s="8"/>
      <c r="R697" s="191"/>
      <c r="S697" s="192"/>
      <c r="T697" s="8"/>
      <c r="U697" s="8"/>
      <c r="V697" s="8"/>
      <c r="W697" s="8"/>
      <c r="X697" s="8"/>
    </row>
    <row r="698" spans="1:24" ht="13.5">
      <c r="A698" s="250" t="s">
        <v>3</v>
      </c>
      <c r="B698" s="155">
        <v>1</v>
      </c>
      <c r="C698" s="196">
        <v>-47673.691999999966</v>
      </c>
      <c r="D698" s="195">
        <v>16200.764999999488</v>
      </c>
      <c r="E698" s="196">
        <v>-203288.23489739574</v>
      </c>
      <c r="F698" s="195">
        <v>251175.458239396</v>
      </c>
      <c r="G698" s="196">
        <v>-16414.296370000637</v>
      </c>
      <c r="H698" s="196">
        <v>0</v>
      </c>
      <c r="I698" s="156">
        <v>1.83410714</v>
      </c>
      <c r="K698" s="8"/>
      <c r="R698" s="191"/>
      <c r="S698" s="192"/>
      <c r="T698" s="8"/>
      <c r="U698" s="8"/>
      <c r="V698" s="8"/>
      <c r="W698" s="8"/>
      <c r="X698" s="8"/>
    </row>
    <row r="699" spans="1:24" ht="13.5">
      <c r="A699" s="250">
        <v>40147</v>
      </c>
      <c r="B699" s="155">
        <v>0.041666666666666664</v>
      </c>
      <c r="C699" s="196">
        <v>-47934.57599999999</v>
      </c>
      <c r="D699" s="195">
        <v>7891.725999999565</v>
      </c>
      <c r="E699" s="196">
        <v>-192141.00823031185</v>
      </c>
      <c r="F699" s="195">
        <v>195614.21004231292</v>
      </c>
      <c r="G699" s="196">
        <v>36569.64796000058</v>
      </c>
      <c r="H699" s="196">
        <v>0</v>
      </c>
      <c r="I699" s="156">
        <v>1.01236095</v>
      </c>
      <c r="K699" s="8"/>
      <c r="R699" s="191"/>
      <c r="S699" s="192"/>
      <c r="T699" s="8"/>
      <c r="U699" s="8"/>
      <c r="V699" s="8"/>
      <c r="W699" s="8"/>
      <c r="X699" s="8"/>
    </row>
    <row r="700" spans="1:24" ht="13.5">
      <c r="A700" s="250" t="s">
        <v>3</v>
      </c>
      <c r="B700" s="155">
        <v>0.08333333333333333</v>
      </c>
      <c r="C700" s="196">
        <v>-47846.88699999998</v>
      </c>
      <c r="D700" s="195">
        <v>13504.487000000374</v>
      </c>
      <c r="E700" s="196">
        <v>-175938.1867878012</v>
      </c>
      <c r="F700" s="195">
        <v>163607.1171258009</v>
      </c>
      <c r="G700" s="196">
        <v>46673.469830000715</v>
      </c>
      <c r="H700" s="196">
        <v>0</v>
      </c>
      <c r="I700" s="156">
        <v>1.01236095</v>
      </c>
      <c r="K700" s="8"/>
      <c r="R700" s="191"/>
      <c r="S700" s="192"/>
      <c r="T700" s="8"/>
      <c r="U700" s="8"/>
      <c r="V700" s="8"/>
      <c r="W700" s="8"/>
      <c r="X700" s="8"/>
    </row>
    <row r="701" spans="1:24" ht="13.5">
      <c r="A701" s="250" t="s">
        <v>3</v>
      </c>
      <c r="B701" s="155">
        <v>0.125</v>
      </c>
      <c r="C701" s="196">
        <v>-55770.590000000084</v>
      </c>
      <c r="D701" s="195">
        <v>1147.4289999995954</v>
      </c>
      <c r="E701" s="196">
        <v>-194235.69991953604</v>
      </c>
      <c r="F701" s="195">
        <v>75249.05184153642</v>
      </c>
      <c r="G701" s="196">
        <v>173609.80899999975</v>
      </c>
      <c r="H701" s="196">
        <v>0</v>
      </c>
      <c r="I701" s="156">
        <v>1.01236095</v>
      </c>
      <c r="K701" s="8"/>
      <c r="R701" s="191"/>
      <c r="S701" s="192"/>
      <c r="T701" s="8"/>
      <c r="U701" s="8"/>
      <c r="V701" s="8"/>
      <c r="W701" s="8"/>
      <c r="X701" s="8"/>
    </row>
    <row r="702" spans="1:24" ht="13.5">
      <c r="A702" s="250" t="s">
        <v>3</v>
      </c>
      <c r="B702" s="155">
        <v>0.16666666666666666</v>
      </c>
      <c r="C702" s="196">
        <v>-47834.32300000003</v>
      </c>
      <c r="D702" s="195">
        <v>14670.057999999613</v>
      </c>
      <c r="E702" s="196">
        <v>-319270.88197337126</v>
      </c>
      <c r="F702" s="195">
        <v>30621.190823371</v>
      </c>
      <c r="G702" s="196">
        <v>321813.9560900017</v>
      </c>
      <c r="H702" s="196">
        <v>0</v>
      </c>
      <c r="I702" s="156">
        <v>1.01236095</v>
      </c>
      <c r="K702" s="8"/>
      <c r="R702" s="191"/>
      <c r="S702" s="192"/>
      <c r="T702" s="8"/>
      <c r="U702" s="8"/>
      <c r="V702" s="8"/>
      <c r="W702" s="8"/>
      <c r="X702" s="8"/>
    </row>
    <row r="703" spans="1:24" ht="13.5">
      <c r="A703" s="250" t="s">
        <v>3</v>
      </c>
      <c r="B703" s="155">
        <v>0.20833333333333334</v>
      </c>
      <c r="C703" s="196">
        <v>-47791.27199999998</v>
      </c>
      <c r="D703" s="195">
        <v>7372.961999999131</v>
      </c>
      <c r="E703" s="196">
        <v>-284044.76746795466</v>
      </c>
      <c r="F703" s="195">
        <v>40357.1050619551</v>
      </c>
      <c r="G703" s="196">
        <v>284105.9728600017</v>
      </c>
      <c r="H703" s="196">
        <v>0</v>
      </c>
      <c r="I703" s="156">
        <v>1.01236095</v>
      </c>
      <c r="K703" s="8"/>
      <c r="R703" s="191"/>
      <c r="S703" s="192"/>
      <c r="T703" s="8"/>
      <c r="U703" s="8"/>
      <c r="V703" s="8"/>
      <c r="W703" s="8"/>
      <c r="X703" s="8"/>
    </row>
    <row r="704" spans="1:24" ht="13.5">
      <c r="A704" s="250" t="s">
        <v>3</v>
      </c>
      <c r="B704" s="155">
        <v>0.25</v>
      </c>
      <c r="C704" s="196">
        <v>-50730.68699999966</v>
      </c>
      <c r="D704" s="195">
        <v>3293.571999999923</v>
      </c>
      <c r="E704" s="196">
        <v>-242733.10803383458</v>
      </c>
      <c r="F704" s="195">
        <v>57550.84749383504</v>
      </c>
      <c r="G704" s="196">
        <v>232619.3754300034</v>
      </c>
      <c r="H704" s="196">
        <v>0</v>
      </c>
      <c r="I704" s="156">
        <v>1.01236095</v>
      </c>
      <c r="K704" s="8"/>
      <c r="R704" s="191"/>
      <c r="S704" s="192"/>
      <c r="T704" s="8"/>
      <c r="U704" s="8"/>
      <c r="V704" s="8"/>
      <c r="W704" s="8"/>
      <c r="X704" s="8"/>
    </row>
    <row r="705" spans="1:24" ht="13.5">
      <c r="A705" s="250" t="s">
        <v>3</v>
      </c>
      <c r="B705" s="155">
        <v>0.2916666666666667</v>
      </c>
      <c r="C705" s="196">
        <v>-47898.17200000005</v>
      </c>
      <c r="D705" s="195">
        <v>5306.096999999438</v>
      </c>
      <c r="E705" s="196">
        <v>-304582.210506688</v>
      </c>
      <c r="F705" s="195">
        <v>359091.68741468893</v>
      </c>
      <c r="G705" s="196">
        <v>-11917.401639996911</v>
      </c>
      <c r="H705" s="196">
        <v>0</v>
      </c>
      <c r="I705" s="156">
        <v>1.83410714</v>
      </c>
      <c r="K705" s="8"/>
      <c r="R705" s="191"/>
      <c r="S705" s="192"/>
      <c r="T705" s="8"/>
      <c r="U705" s="8"/>
      <c r="V705" s="8"/>
      <c r="W705" s="8"/>
      <c r="X705" s="8"/>
    </row>
    <row r="706" spans="1:24" ht="13.5">
      <c r="A706" s="250" t="s">
        <v>3</v>
      </c>
      <c r="B706" s="155">
        <v>0.3333333333333333</v>
      </c>
      <c r="C706" s="196">
        <v>-47664.04499999963</v>
      </c>
      <c r="D706" s="195">
        <v>18580.48299999998</v>
      </c>
      <c r="E706" s="196">
        <v>-260548.62623162108</v>
      </c>
      <c r="F706" s="195">
        <v>94178.84931561939</v>
      </c>
      <c r="G706" s="196">
        <v>195453.33910000243</v>
      </c>
      <c r="H706" s="196">
        <v>0</v>
      </c>
      <c r="I706" s="156">
        <v>1.01236095</v>
      </c>
      <c r="K706" s="8"/>
      <c r="R706" s="191"/>
      <c r="S706" s="192"/>
      <c r="T706" s="8"/>
      <c r="U706" s="8"/>
      <c r="V706" s="8"/>
      <c r="W706" s="8"/>
      <c r="X706" s="8"/>
    </row>
    <row r="707" spans="1:24" ht="13.5">
      <c r="A707" s="250" t="s">
        <v>3</v>
      </c>
      <c r="B707" s="155">
        <v>0.375</v>
      </c>
      <c r="C707" s="196">
        <v>-50981.52099999993</v>
      </c>
      <c r="D707" s="195">
        <v>1257.931999999062</v>
      </c>
      <c r="E707" s="196">
        <v>-183202.84502750696</v>
      </c>
      <c r="F707" s="195">
        <v>225402.8913255101</v>
      </c>
      <c r="G707" s="196">
        <v>7523.543129997939</v>
      </c>
      <c r="H707" s="196">
        <v>0</v>
      </c>
      <c r="I707" s="156">
        <v>1.01236095</v>
      </c>
      <c r="K707" s="8"/>
      <c r="R707" s="191"/>
      <c r="S707" s="192"/>
      <c r="T707" s="8"/>
      <c r="U707" s="8"/>
      <c r="V707" s="8"/>
      <c r="W707" s="8"/>
      <c r="X707" s="8"/>
    </row>
    <row r="708" spans="1:24" ht="13.5">
      <c r="A708" s="250" t="s">
        <v>3</v>
      </c>
      <c r="B708" s="155">
        <v>0.4166666666666667</v>
      </c>
      <c r="C708" s="196">
        <v>-80042.81</v>
      </c>
      <c r="D708" s="195">
        <v>15039.924000000827</v>
      </c>
      <c r="E708" s="196">
        <v>-214661.5443360061</v>
      </c>
      <c r="F708" s="195">
        <v>386404.99754200404</v>
      </c>
      <c r="G708" s="196">
        <v>-106740.56733999884</v>
      </c>
      <c r="H708" s="196">
        <v>0</v>
      </c>
      <c r="I708" s="156">
        <v>1.83410714</v>
      </c>
      <c r="K708" s="8"/>
      <c r="R708" s="191"/>
      <c r="S708" s="192"/>
      <c r="T708" s="8"/>
      <c r="U708" s="8"/>
      <c r="V708" s="8"/>
      <c r="W708" s="8"/>
      <c r="X708" s="8"/>
    </row>
    <row r="709" spans="1:24" ht="13.5">
      <c r="A709" s="250" t="s">
        <v>3</v>
      </c>
      <c r="B709" s="155">
        <v>0.4583333333333333</v>
      </c>
      <c r="C709" s="196">
        <v>-47623.20900000038</v>
      </c>
      <c r="D709" s="195">
        <v>50325.59299999954</v>
      </c>
      <c r="E709" s="196">
        <v>-212724.26464203966</v>
      </c>
      <c r="F709" s="195">
        <v>104501.17609404039</v>
      </c>
      <c r="G709" s="196">
        <v>105520.70484999972</v>
      </c>
      <c r="H709" s="196">
        <v>0</v>
      </c>
      <c r="I709" s="156">
        <v>1.01236095</v>
      </c>
      <c r="K709" s="8"/>
      <c r="R709" s="191"/>
      <c r="S709" s="192"/>
      <c r="T709" s="8"/>
      <c r="U709" s="8"/>
      <c r="V709" s="8"/>
      <c r="W709" s="8"/>
      <c r="X709" s="8"/>
    </row>
    <row r="710" spans="1:24" ht="13.5">
      <c r="A710" s="250" t="s">
        <v>3</v>
      </c>
      <c r="B710" s="155">
        <v>0.5</v>
      </c>
      <c r="C710" s="196">
        <v>-47659.122</v>
      </c>
      <c r="D710" s="195">
        <v>33341.908000000534</v>
      </c>
      <c r="E710" s="196">
        <v>-212504.8106635111</v>
      </c>
      <c r="F710" s="195">
        <v>105932.56839351228</v>
      </c>
      <c r="G710" s="196">
        <v>420889.45641999674</v>
      </c>
      <c r="H710" s="196">
        <v>-300000</v>
      </c>
      <c r="I710" s="156">
        <v>1.8239999999999998</v>
      </c>
      <c r="K710" s="8"/>
      <c r="R710" s="191"/>
      <c r="S710" s="192"/>
      <c r="T710" s="8"/>
      <c r="U710" s="8"/>
      <c r="V710" s="8"/>
      <c r="W710" s="8"/>
      <c r="X710" s="8"/>
    </row>
    <row r="711" spans="1:24" ht="13.5">
      <c r="A711" s="250" t="s">
        <v>3</v>
      </c>
      <c r="B711" s="155">
        <v>0.5416666666666666</v>
      </c>
      <c r="C711" s="196">
        <v>-47817.79599999982</v>
      </c>
      <c r="D711" s="195">
        <v>22002.428999999618</v>
      </c>
      <c r="E711" s="196">
        <v>-297818.6722856724</v>
      </c>
      <c r="F711" s="195">
        <v>130575.0490636731</v>
      </c>
      <c r="G711" s="196">
        <v>493058.99042999814</v>
      </c>
      <c r="H711" s="196">
        <v>-300000</v>
      </c>
      <c r="I711" s="156">
        <v>1.8239999999999998</v>
      </c>
      <c r="K711" s="8"/>
      <c r="R711" s="191"/>
      <c r="S711" s="192"/>
      <c r="T711" s="8"/>
      <c r="U711" s="8"/>
      <c r="V711" s="8"/>
      <c r="W711" s="8"/>
      <c r="X711" s="8"/>
    </row>
    <row r="712" spans="1:24" ht="13.5">
      <c r="A712" s="250" t="s">
        <v>3</v>
      </c>
      <c r="B712" s="155">
        <v>0.5833333333333334</v>
      </c>
      <c r="C712" s="196">
        <v>-55100.08099999954</v>
      </c>
      <c r="D712" s="195">
        <v>67090.97099999979</v>
      </c>
      <c r="E712" s="196">
        <v>-324125.1940336933</v>
      </c>
      <c r="F712" s="195">
        <v>297083.42847969197</v>
      </c>
      <c r="G712" s="196">
        <v>315050.8753900016</v>
      </c>
      <c r="H712" s="196">
        <v>-300000</v>
      </c>
      <c r="I712" s="156">
        <v>1.8239999999999998</v>
      </c>
      <c r="K712" s="8"/>
      <c r="R712" s="191"/>
      <c r="S712" s="192"/>
      <c r="T712" s="8"/>
      <c r="U712" s="8"/>
      <c r="V712" s="8"/>
      <c r="W712" s="8"/>
      <c r="X712" s="8"/>
    </row>
    <row r="713" spans="1:24" ht="13.5">
      <c r="A713" s="250" t="s">
        <v>3</v>
      </c>
      <c r="B713" s="155">
        <v>0.625</v>
      </c>
      <c r="C713" s="196">
        <v>-386238.14499999955</v>
      </c>
      <c r="D713" s="195">
        <v>26462.49900000004</v>
      </c>
      <c r="E713" s="196">
        <v>-272303.71495447896</v>
      </c>
      <c r="F713" s="195">
        <v>136432.7271704768</v>
      </c>
      <c r="G713" s="196">
        <v>495646.63414000015</v>
      </c>
      <c r="H713" s="196">
        <v>0</v>
      </c>
      <c r="I713" s="156">
        <v>1.01236095</v>
      </c>
      <c r="K713" s="8"/>
      <c r="R713" s="191"/>
      <c r="S713" s="192"/>
      <c r="T713" s="8"/>
      <c r="U713" s="8"/>
      <c r="V713" s="8"/>
      <c r="W713" s="8"/>
      <c r="X713" s="8"/>
    </row>
    <row r="714" spans="1:24" ht="13.5">
      <c r="A714" s="250" t="s">
        <v>3</v>
      </c>
      <c r="B714" s="155">
        <v>0.6666666666666666</v>
      </c>
      <c r="C714" s="196">
        <v>-49427.67900000019</v>
      </c>
      <c r="D714" s="195">
        <v>167739.79</v>
      </c>
      <c r="E714" s="196">
        <v>-138121.5778918069</v>
      </c>
      <c r="F714" s="195">
        <v>654038.8745298081</v>
      </c>
      <c r="G714" s="196">
        <v>-634229.408109999</v>
      </c>
      <c r="H714" s="196">
        <v>0</v>
      </c>
      <c r="I714" s="156">
        <v>1.8295285700000001</v>
      </c>
      <c r="K714" s="8"/>
      <c r="R714" s="191"/>
      <c r="S714" s="192"/>
      <c r="T714" s="8"/>
      <c r="U714" s="8"/>
      <c r="V714" s="8"/>
      <c r="W714" s="8"/>
      <c r="X714" s="8"/>
    </row>
    <row r="715" spans="1:24" ht="13.5">
      <c r="A715" s="250" t="s">
        <v>3</v>
      </c>
      <c r="B715" s="155">
        <v>0.7083333333333334</v>
      </c>
      <c r="C715" s="196">
        <v>-71859.03500000053</v>
      </c>
      <c r="D715" s="195">
        <v>109.77700000011878</v>
      </c>
      <c r="E715" s="196">
        <v>-152074.69454605403</v>
      </c>
      <c r="F715" s="195">
        <v>629705.4030920538</v>
      </c>
      <c r="G715" s="196">
        <v>-805881.4502500012</v>
      </c>
      <c r="H715" s="196">
        <v>400000</v>
      </c>
      <c r="I715" s="156">
        <v>1.081875</v>
      </c>
      <c r="K715" s="8"/>
      <c r="R715" s="191"/>
      <c r="S715" s="192"/>
      <c r="T715" s="8"/>
      <c r="U715" s="8"/>
      <c r="V715" s="8"/>
      <c r="W715" s="8"/>
      <c r="X715" s="8"/>
    </row>
    <row r="716" spans="1:24" ht="13.5">
      <c r="A716" s="250" t="s">
        <v>3</v>
      </c>
      <c r="B716" s="155">
        <v>0.75</v>
      </c>
      <c r="C716" s="196">
        <v>-153000.92200000043</v>
      </c>
      <c r="D716" s="195">
        <v>668.6609999997818</v>
      </c>
      <c r="E716" s="196">
        <v>-151021.16268123413</v>
      </c>
      <c r="F716" s="195">
        <v>541046.0707412382</v>
      </c>
      <c r="G716" s="196">
        <v>-637692.6474399988</v>
      </c>
      <c r="H716" s="196">
        <v>400000</v>
      </c>
      <c r="I716" s="156">
        <v>1.081875</v>
      </c>
      <c r="K716" s="8"/>
      <c r="R716" s="191"/>
      <c r="S716" s="192"/>
      <c r="T716" s="8"/>
      <c r="U716" s="8"/>
      <c r="V716" s="8"/>
      <c r="W716" s="8"/>
      <c r="X716" s="8"/>
    </row>
    <row r="717" spans="1:24" ht="13.5">
      <c r="A717" s="250" t="s">
        <v>3</v>
      </c>
      <c r="B717" s="155">
        <v>0.7916666666666666</v>
      </c>
      <c r="C717" s="196">
        <v>-89524.31</v>
      </c>
      <c r="D717" s="195">
        <v>1354.520000000042</v>
      </c>
      <c r="E717" s="196">
        <v>-263128.94096610585</v>
      </c>
      <c r="F717" s="195">
        <v>308468.34030810616</v>
      </c>
      <c r="G717" s="196">
        <v>-257169.609529997</v>
      </c>
      <c r="H717" s="196">
        <v>300000</v>
      </c>
      <c r="I717" s="156">
        <v>1.09813333</v>
      </c>
      <c r="K717" s="8"/>
      <c r="R717" s="191"/>
      <c r="S717" s="192"/>
      <c r="T717" s="8"/>
      <c r="U717" s="8"/>
      <c r="V717" s="8"/>
      <c r="W717" s="8"/>
      <c r="X717" s="8"/>
    </row>
    <row r="718" spans="1:24" ht="13.5">
      <c r="A718" s="250" t="s">
        <v>3</v>
      </c>
      <c r="B718" s="155">
        <v>0.8333333333333334</v>
      </c>
      <c r="C718" s="196">
        <v>-47820.51100000032</v>
      </c>
      <c r="D718" s="195">
        <v>13562.108999999928</v>
      </c>
      <c r="E718" s="196">
        <v>-249609.13911714588</v>
      </c>
      <c r="F718" s="195">
        <v>184079.79266314508</v>
      </c>
      <c r="G718" s="196">
        <v>99787.74842999835</v>
      </c>
      <c r="H718" s="196">
        <v>0</v>
      </c>
      <c r="I718" s="156">
        <v>1.04558714</v>
      </c>
      <c r="K718" s="8"/>
      <c r="R718" s="191"/>
      <c r="S718" s="192"/>
      <c r="T718" s="8"/>
      <c r="U718" s="8"/>
      <c r="V718" s="8"/>
      <c r="W718" s="8"/>
      <c r="X718" s="8"/>
    </row>
    <row r="719" spans="1:24" ht="13.5">
      <c r="A719" s="250" t="s">
        <v>3</v>
      </c>
      <c r="B719" s="155">
        <v>0.875</v>
      </c>
      <c r="C719" s="196">
        <v>-58670.75599999999</v>
      </c>
      <c r="D719" s="195">
        <v>1649.7449999998857</v>
      </c>
      <c r="E719" s="196">
        <v>-206341.28343314902</v>
      </c>
      <c r="F719" s="195">
        <v>144494.580701148</v>
      </c>
      <c r="G719" s="196">
        <v>118867.71422999889</v>
      </c>
      <c r="H719" s="196">
        <v>0</v>
      </c>
      <c r="I719" s="156">
        <v>1.04558714</v>
      </c>
      <c r="K719" s="8"/>
      <c r="R719" s="191"/>
      <c r="S719" s="192"/>
      <c r="T719" s="8"/>
      <c r="U719" s="8"/>
      <c r="V719" s="8"/>
      <c r="W719" s="8"/>
      <c r="X719" s="8"/>
    </row>
    <row r="720" spans="1:24" ht="13.5">
      <c r="A720" s="250" t="s">
        <v>3</v>
      </c>
      <c r="B720" s="155">
        <v>0.9166666666666666</v>
      </c>
      <c r="C720" s="196">
        <v>-47653.23600000011</v>
      </c>
      <c r="D720" s="195">
        <v>7456.433000000308</v>
      </c>
      <c r="E720" s="196">
        <v>-220273.38636643116</v>
      </c>
      <c r="F720" s="195">
        <v>60084.421298431</v>
      </c>
      <c r="G720" s="196">
        <v>200385.76826000307</v>
      </c>
      <c r="H720" s="196">
        <v>0</v>
      </c>
      <c r="I720" s="156">
        <v>1.04558714</v>
      </c>
      <c r="K720" s="8"/>
      <c r="R720" s="191"/>
      <c r="S720" s="192"/>
      <c r="T720" s="8"/>
      <c r="U720" s="8"/>
      <c r="V720" s="8"/>
      <c r="W720" s="8"/>
      <c r="X720" s="8"/>
    </row>
    <row r="721" spans="1:24" ht="13.5">
      <c r="A721" s="250" t="s">
        <v>3</v>
      </c>
      <c r="B721" s="155">
        <v>0.9583333333333334</v>
      </c>
      <c r="C721" s="196">
        <v>-47688.36599999969</v>
      </c>
      <c r="D721" s="195">
        <v>10107.378999999735</v>
      </c>
      <c r="E721" s="196">
        <v>-354466.9963992092</v>
      </c>
      <c r="F721" s="195">
        <v>31101.470873209</v>
      </c>
      <c r="G721" s="196">
        <v>360946.51246999914</v>
      </c>
      <c r="H721" s="196">
        <v>0</v>
      </c>
      <c r="I721" s="156">
        <v>1.04558714</v>
      </c>
      <c r="K721" s="8"/>
      <c r="R721" s="191"/>
      <c r="S721" s="192"/>
      <c r="T721" s="8"/>
      <c r="U721" s="8"/>
      <c r="V721" s="8"/>
      <c r="W721" s="8"/>
      <c r="X721" s="8"/>
    </row>
    <row r="722" spans="1:24" ht="13.5">
      <c r="A722" s="250" t="s">
        <v>3</v>
      </c>
      <c r="B722" s="155">
        <v>1</v>
      </c>
      <c r="C722" s="196">
        <v>-51203.93299999949</v>
      </c>
      <c r="D722" s="195">
        <v>2790.4980000000805</v>
      </c>
      <c r="E722" s="196">
        <v>-292599.107281052</v>
      </c>
      <c r="F722" s="195">
        <v>64416.45247105231</v>
      </c>
      <c r="G722" s="196">
        <v>276596.08939999726</v>
      </c>
      <c r="H722" s="196">
        <v>0</v>
      </c>
      <c r="I722" s="156">
        <v>1.04558714</v>
      </c>
      <c r="K722" s="8"/>
      <c r="R722" s="191"/>
      <c r="S722" s="192"/>
      <c r="T722" s="8"/>
      <c r="U722" s="8"/>
      <c r="V722" s="8"/>
      <c r="W722" s="8"/>
      <c r="X722" s="8"/>
    </row>
    <row r="723" spans="1:24" ht="13.5">
      <c r="A723" s="250"/>
      <c r="B723" s="155"/>
      <c r="C723" s="196"/>
      <c r="D723" s="195"/>
      <c r="E723" s="196"/>
      <c r="F723" s="195"/>
      <c r="G723" s="196"/>
      <c r="H723" s="196"/>
      <c r="I723" s="156"/>
      <c r="K723" s="8"/>
      <c r="R723" s="191"/>
      <c r="S723" s="192"/>
      <c r="T723" s="8"/>
      <c r="U723" s="8"/>
      <c r="V723" s="8"/>
      <c r="W723" s="8"/>
      <c r="X723" s="8"/>
    </row>
    <row r="724" spans="1:24" ht="13.5">
      <c r="A724" s="250"/>
      <c r="B724" s="155"/>
      <c r="C724" s="196"/>
      <c r="D724" s="195"/>
      <c r="E724" s="196"/>
      <c r="F724" s="195"/>
      <c r="G724" s="196"/>
      <c r="H724" s="196"/>
      <c r="I724" s="156"/>
      <c r="K724" s="8"/>
      <c r="R724" s="191"/>
      <c r="S724" s="192"/>
      <c r="T724" s="8"/>
      <c r="U724" s="8"/>
      <c r="V724" s="8"/>
      <c r="W724" s="8"/>
      <c r="X724" s="8"/>
    </row>
    <row r="725" spans="1:24" ht="13.5">
      <c r="A725" s="250"/>
      <c r="B725" s="155"/>
      <c r="C725" s="196"/>
      <c r="D725" s="195"/>
      <c r="E725" s="196"/>
      <c r="F725" s="195"/>
      <c r="G725" s="196"/>
      <c r="H725" s="196"/>
      <c r="I725" s="156"/>
      <c r="K725" s="8"/>
      <c r="R725" s="191"/>
      <c r="S725" s="192"/>
      <c r="T725" s="8"/>
      <c r="U725" s="8"/>
      <c r="V725" s="8"/>
      <c r="W725" s="8"/>
      <c r="X725" s="8"/>
    </row>
    <row r="726" spans="1:24" ht="13.5">
      <c r="A726" s="250"/>
      <c r="B726" s="155"/>
      <c r="C726" s="196"/>
      <c r="D726" s="195"/>
      <c r="E726" s="196"/>
      <c r="F726" s="195"/>
      <c r="G726" s="196"/>
      <c r="H726" s="196"/>
      <c r="I726" s="156"/>
      <c r="K726" s="8"/>
      <c r="R726" s="191"/>
      <c r="S726" s="192"/>
      <c r="T726" s="8"/>
      <c r="U726" s="8"/>
      <c r="V726" s="8"/>
      <c r="W726" s="8"/>
      <c r="X726" s="8"/>
    </row>
    <row r="727" spans="1:24" ht="13.5">
      <c r="A727" s="250"/>
      <c r="B727" s="155"/>
      <c r="C727" s="196"/>
      <c r="D727" s="195"/>
      <c r="E727" s="196"/>
      <c r="F727" s="195"/>
      <c r="G727" s="196"/>
      <c r="H727" s="196"/>
      <c r="I727" s="156"/>
      <c r="K727" s="8"/>
      <c r="R727" s="191"/>
      <c r="S727" s="192"/>
      <c r="T727" s="8"/>
      <c r="U727" s="8"/>
      <c r="V727" s="8"/>
      <c r="W727" s="8"/>
      <c r="X727" s="8"/>
    </row>
    <row r="728" spans="1:24" ht="13.5">
      <c r="A728" s="250"/>
      <c r="B728" s="155"/>
      <c r="C728" s="196"/>
      <c r="D728" s="195"/>
      <c r="E728" s="196"/>
      <c r="F728" s="195"/>
      <c r="G728" s="196"/>
      <c r="H728" s="196"/>
      <c r="I728" s="156"/>
      <c r="K728" s="8"/>
      <c r="R728" s="191"/>
      <c r="S728" s="192"/>
      <c r="T728" s="8"/>
      <c r="U728" s="8"/>
      <c r="V728" s="8"/>
      <c r="W728" s="8"/>
      <c r="X728" s="8"/>
    </row>
    <row r="729" spans="1:24" ht="13.5">
      <c r="A729" s="250"/>
      <c r="B729" s="155"/>
      <c r="C729" s="196"/>
      <c r="D729" s="195"/>
      <c r="E729" s="196"/>
      <c r="F729" s="195"/>
      <c r="G729" s="196"/>
      <c r="H729" s="196"/>
      <c r="I729" s="156"/>
      <c r="K729" s="8"/>
      <c r="R729" s="191"/>
      <c r="S729" s="192"/>
      <c r="T729" s="8"/>
      <c r="U729" s="8"/>
      <c r="V729" s="8"/>
      <c r="W729" s="8"/>
      <c r="X729" s="8"/>
    </row>
    <row r="730" spans="1:24" ht="13.5">
      <c r="A730" s="250"/>
      <c r="B730" s="155"/>
      <c r="C730" s="196"/>
      <c r="D730" s="195"/>
      <c r="E730" s="196"/>
      <c r="F730" s="195"/>
      <c r="G730" s="196"/>
      <c r="H730" s="196"/>
      <c r="I730" s="156"/>
      <c r="K730" s="8"/>
      <c r="R730" s="191"/>
      <c r="S730" s="192"/>
      <c r="T730" s="8"/>
      <c r="U730" s="8"/>
      <c r="V730" s="8"/>
      <c r="W730" s="8"/>
      <c r="X730" s="8"/>
    </row>
    <row r="731" spans="1:24" ht="13.5">
      <c r="A731" s="250"/>
      <c r="B731" s="155"/>
      <c r="C731" s="196"/>
      <c r="D731" s="195"/>
      <c r="E731" s="196"/>
      <c r="F731" s="195"/>
      <c r="G731" s="196"/>
      <c r="H731" s="196"/>
      <c r="I731" s="156"/>
      <c r="K731" s="8"/>
      <c r="R731" s="191"/>
      <c r="S731" s="192"/>
      <c r="T731" s="8"/>
      <c r="U731" s="8"/>
      <c r="V731" s="8"/>
      <c r="W731" s="8"/>
      <c r="X731" s="8"/>
    </row>
    <row r="732" spans="1:24" ht="13.5">
      <c r="A732" s="250"/>
      <c r="B732" s="155"/>
      <c r="C732" s="196"/>
      <c r="D732" s="195"/>
      <c r="E732" s="196"/>
      <c r="F732" s="195"/>
      <c r="G732" s="196"/>
      <c r="H732" s="196"/>
      <c r="I732" s="156"/>
      <c r="K732" s="8"/>
      <c r="R732" s="191"/>
      <c r="S732" s="192"/>
      <c r="T732" s="8"/>
      <c r="U732" s="8"/>
      <c r="V732" s="8"/>
      <c r="W732" s="8"/>
      <c r="X732" s="8"/>
    </row>
    <row r="733" spans="1:24" ht="13.5">
      <c r="A733" s="250"/>
      <c r="B733" s="155"/>
      <c r="C733" s="196"/>
      <c r="D733" s="195"/>
      <c r="E733" s="196"/>
      <c r="F733" s="195"/>
      <c r="G733" s="196"/>
      <c r="H733" s="196"/>
      <c r="I733" s="156"/>
      <c r="K733" s="8"/>
      <c r="R733" s="191"/>
      <c r="S733" s="192"/>
      <c r="T733" s="8"/>
      <c r="U733" s="8"/>
      <c r="V733" s="8"/>
      <c r="W733" s="8"/>
      <c r="X733" s="8"/>
    </row>
    <row r="734" spans="1:24" ht="13.5">
      <c r="A734" s="250"/>
      <c r="B734" s="155"/>
      <c r="C734" s="196"/>
      <c r="D734" s="195"/>
      <c r="E734" s="196"/>
      <c r="F734" s="195"/>
      <c r="G734" s="196"/>
      <c r="H734" s="196"/>
      <c r="I734" s="156"/>
      <c r="K734" s="8"/>
      <c r="R734" s="191"/>
      <c r="S734" s="192"/>
      <c r="T734" s="8"/>
      <c r="U734" s="8"/>
      <c r="V734" s="8"/>
      <c r="W734" s="8"/>
      <c r="X734" s="8"/>
    </row>
    <row r="735" spans="1:24" ht="13.5">
      <c r="A735" s="250"/>
      <c r="B735" s="155"/>
      <c r="C735" s="196"/>
      <c r="D735" s="195"/>
      <c r="E735" s="196"/>
      <c r="F735" s="195"/>
      <c r="G735" s="196"/>
      <c r="H735" s="196"/>
      <c r="I735" s="156"/>
      <c r="K735" s="8"/>
      <c r="R735" s="191"/>
      <c r="S735" s="192"/>
      <c r="T735" s="8"/>
      <c r="U735" s="8"/>
      <c r="V735" s="8"/>
      <c r="W735" s="8"/>
      <c r="X735" s="8"/>
    </row>
    <row r="736" spans="1:24" ht="13.5">
      <c r="A736" s="250"/>
      <c r="B736" s="155"/>
      <c r="C736" s="196"/>
      <c r="D736" s="195"/>
      <c r="E736" s="196"/>
      <c r="F736" s="195"/>
      <c r="G736" s="196"/>
      <c r="H736" s="196"/>
      <c r="I736" s="156"/>
      <c r="K736" s="8"/>
      <c r="R736" s="191"/>
      <c r="S736" s="192"/>
      <c r="T736" s="8"/>
      <c r="U736" s="8"/>
      <c r="V736" s="8"/>
      <c r="W736" s="8"/>
      <c r="X736" s="8"/>
    </row>
    <row r="737" spans="1:24" ht="13.5">
      <c r="A737" s="250"/>
      <c r="B737" s="155"/>
      <c r="C737" s="196"/>
      <c r="D737" s="195"/>
      <c r="E737" s="196"/>
      <c r="F737" s="195"/>
      <c r="G737" s="196"/>
      <c r="H737" s="196"/>
      <c r="I737" s="156"/>
      <c r="K737" s="8"/>
      <c r="R737" s="191"/>
      <c r="S737" s="192"/>
      <c r="T737" s="8"/>
      <c r="U737" s="8"/>
      <c r="V737" s="8"/>
      <c r="W737" s="8"/>
      <c r="X737" s="8"/>
    </row>
    <row r="738" spans="1:24" ht="13.5">
      <c r="A738" s="250"/>
      <c r="B738" s="155"/>
      <c r="C738" s="196"/>
      <c r="D738" s="195"/>
      <c r="E738" s="196"/>
      <c r="F738" s="195"/>
      <c r="G738" s="196"/>
      <c r="H738" s="196"/>
      <c r="I738" s="156"/>
      <c r="K738" s="8"/>
      <c r="R738" s="191"/>
      <c r="S738" s="192"/>
      <c r="T738" s="8"/>
      <c r="U738" s="8"/>
      <c r="V738" s="8"/>
      <c r="W738" s="8"/>
      <c r="X738" s="8"/>
    </row>
    <row r="739" spans="1:24" ht="13.5">
      <c r="A739" s="250"/>
      <c r="B739" s="155"/>
      <c r="C739" s="196"/>
      <c r="D739" s="195"/>
      <c r="E739" s="196"/>
      <c r="F739" s="195"/>
      <c r="G739" s="196"/>
      <c r="H739" s="196"/>
      <c r="I739" s="156"/>
      <c r="K739" s="8"/>
      <c r="R739" s="191"/>
      <c r="S739" s="192"/>
      <c r="T739" s="8"/>
      <c r="U739" s="8"/>
      <c r="V739" s="8"/>
      <c r="W739" s="8"/>
      <c r="X739" s="8"/>
    </row>
    <row r="740" spans="1:24" ht="13.5">
      <c r="A740" s="250"/>
      <c r="B740" s="155"/>
      <c r="C740" s="196"/>
      <c r="D740" s="195"/>
      <c r="E740" s="196"/>
      <c r="F740" s="195"/>
      <c r="G740" s="196"/>
      <c r="H740" s="196"/>
      <c r="I740" s="156"/>
      <c r="K740" s="8"/>
      <c r="R740" s="191"/>
      <c r="S740" s="192"/>
      <c r="T740" s="8"/>
      <c r="U740" s="8"/>
      <c r="V740" s="8"/>
      <c r="W740" s="8"/>
      <c r="X740" s="8"/>
    </row>
    <row r="741" spans="1:24" ht="13.5">
      <c r="A741" s="250"/>
      <c r="B741" s="155"/>
      <c r="C741" s="196"/>
      <c r="D741" s="195"/>
      <c r="E741" s="196"/>
      <c r="F741" s="195"/>
      <c r="G741" s="196"/>
      <c r="H741" s="196"/>
      <c r="I741" s="156"/>
      <c r="K741" s="8"/>
      <c r="R741" s="191"/>
      <c r="S741" s="192"/>
      <c r="T741" s="8"/>
      <c r="U741" s="8"/>
      <c r="V741" s="8"/>
      <c r="W741" s="8"/>
      <c r="X741" s="8"/>
    </row>
    <row r="742" spans="1:24" ht="13.5">
      <c r="A742" s="250"/>
      <c r="B742" s="155"/>
      <c r="C742" s="196"/>
      <c r="D742" s="195"/>
      <c r="E742" s="196"/>
      <c r="F742" s="195"/>
      <c r="G742" s="196"/>
      <c r="H742" s="196"/>
      <c r="I742" s="156"/>
      <c r="K742" s="8"/>
      <c r="R742" s="191"/>
      <c r="S742" s="192"/>
      <c r="T742" s="8"/>
      <c r="U742" s="8"/>
      <c r="V742" s="8"/>
      <c r="W742" s="8"/>
      <c r="X742" s="8"/>
    </row>
    <row r="743" spans="1:24" ht="13.5">
      <c r="A743" s="250"/>
      <c r="B743" s="155"/>
      <c r="C743" s="196"/>
      <c r="D743" s="195"/>
      <c r="E743" s="196"/>
      <c r="F743" s="195"/>
      <c r="G743" s="196"/>
      <c r="H743" s="196"/>
      <c r="I743" s="156"/>
      <c r="K743" s="8"/>
      <c r="R743" s="191"/>
      <c r="S743" s="192"/>
      <c r="T743" s="8"/>
      <c r="U743" s="8"/>
      <c r="V743" s="8"/>
      <c r="W743" s="8"/>
      <c r="X743" s="8"/>
    </row>
    <row r="744" spans="1:24" ht="13.5">
      <c r="A744" s="250"/>
      <c r="B744" s="155"/>
      <c r="C744" s="196"/>
      <c r="D744" s="195"/>
      <c r="E744" s="196"/>
      <c r="F744" s="195"/>
      <c r="G744" s="196"/>
      <c r="H744" s="196"/>
      <c r="I744" s="156"/>
      <c r="K744" s="8"/>
      <c r="R744" s="191"/>
      <c r="S744" s="192"/>
      <c r="T744" s="8"/>
      <c r="U744" s="8"/>
      <c r="V744" s="8"/>
      <c r="W744" s="8"/>
      <c r="X744" s="8"/>
    </row>
    <row r="745" spans="1:24" ht="13.5">
      <c r="A745" s="250"/>
      <c r="B745" s="155"/>
      <c r="C745" s="196"/>
      <c r="D745" s="195"/>
      <c r="E745" s="196"/>
      <c r="F745" s="195"/>
      <c r="G745" s="196"/>
      <c r="H745" s="196"/>
      <c r="I745" s="156"/>
      <c r="K745" s="8"/>
      <c r="R745" s="191"/>
      <c r="S745" s="192"/>
      <c r="T745" s="8"/>
      <c r="U745" s="8"/>
      <c r="V745" s="8"/>
      <c r="W745" s="8"/>
      <c r="X745" s="8"/>
    </row>
    <row r="746" spans="1:24" ht="13.5">
      <c r="A746" s="251"/>
      <c r="B746" s="197"/>
      <c r="C746" s="198"/>
      <c r="D746" s="199"/>
      <c r="E746" s="198"/>
      <c r="F746" s="199"/>
      <c r="G746" s="198"/>
      <c r="H746" s="198"/>
      <c r="I746" s="200"/>
      <c r="K746" s="8"/>
      <c r="R746" s="191"/>
      <c r="S746" s="192"/>
      <c r="T746" s="8"/>
      <c r="U746" s="8"/>
      <c r="V746" s="8"/>
      <c r="W746" s="8"/>
      <c r="X746" s="8"/>
    </row>
    <row r="747" spans="1:24" ht="13.5">
      <c r="A747" s="223"/>
      <c r="B747" s="65"/>
      <c r="C747" s="66">
        <f aca="true" t="shared" si="0" ref="C747:H747">SUM(C3:C746)</f>
        <v>-25379012.107000012</v>
      </c>
      <c r="D747" s="66">
        <f t="shared" si="0"/>
        <v>34047088.79300003</v>
      </c>
      <c r="E747" s="66">
        <f t="shared" si="0"/>
        <v>-181295064.04099298</v>
      </c>
      <c r="F747" s="66">
        <f t="shared" si="0"/>
        <v>165240430.65836465</v>
      </c>
      <c r="G747" s="66">
        <f t="shared" si="0"/>
        <v>28036556.691970017</v>
      </c>
      <c r="H747" s="66">
        <f t="shared" si="0"/>
        <v>-20650000</v>
      </c>
      <c r="I747" s="224"/>
      <c r="K747" s="8"/>
      <c r="N747" s="3"/>
      <c r="R747" s="192"/>
      <c r="S747" s="192"/>
      <c r="T747" s="8"/>
      <c r="U747" s="8"/>
      <c r="V747" s="8"/>
      <c r="W747" s="8"/>
      <c r="X747" s="8"/>
    </row>
    <row r="748" spans="1:19" ht="12.75">
      <c r="A748" s="64"/>
      <c r="B748" s="67" t="s">
        <v>82</v>
      </c>
      <c r="C748" s="68">
        <f>MIN(C3:C746)</f>
        <v>-1670195.5619999997</v>
      </c>
      <c r="D748" s="68">
        <f>MAX(D3:D746)</f>
        <v>1863765.6379999998</v>
      </c>
      <c r="E748" s="68">
        <f>MIN(E3:E746)</f>
        <v>-1000229.7297696045</v>
      </c>
      <c r="F748" s="68">
        <f>MAX(F3:F746)</f>
        <v>1037246.2601942333</v>
      </c>
      <c r="G748" s="68">
        <f>MAX(G3:G746)</f>
        <v>1548081.0315100006</v>
      </c>
      <c r="H748" s="68">
        <f>MAX(H3:H746)</f>
        <v>800000</v>
      </c>
      <c r="I748" s="70">
        <f>MAX(I3:I746)</f>
        <v>1.93834286</v>
      </c>
      <c r="J748" s="3"/>
      <c r="K748" s="8"/>
      <c r="N748" s="3"/>
      <c r="R748" s="192"/>
      <c r="S748" s="192"/>
    </row>
    <row r="749" spans="1:19" ht="12.75">
      <c r="A749" s="57"/>
      <c r="B749" s="67" t="s">
        <v>83</v>
      </c>
      <c r="C749" s="68"/>
      <c r="D749" s="69"/>
      <c r="E749" s="68"/>
      <c r="F749" s="69"/>
      <c r="G749" s="68">
        <f>MIN(G3:G746)</f>
        <v>-1760848.7152700005</v>
      </c>
      <c r="H749" s="68">
        <f>MIN(H3:H746)</f>
        <v>-700000</v>
      </c>
      <c r="I749" s="70">
        <f>MIN(I3:I746)</f>
        <v>0.87885714</v>
      </c>
      <c r="J749" s="3"/>
      <c r="R749" s="192"/>
      <c r="S749" s="192"/>
    </row>
    <row r="750" spans="1:24" ht="13.5">
      <c r="A750" s="223"/>
      <c r="B750" s="65" t="s">
        <v>190</v>
      </c>
      <c r="C750" s="66">
        <v>-326898.50107829197</v>
      </c>
      <c r="D750" s="66">
        <v>529942.053044211</v>
      </c>
      <c r="E750" s="66">
        <v>-2397945.6321852575</v>
      </c>
      <c r="F750" s="66">
        <v>2678305.1297900174</v>
      </c>
      <c r="G750" s="66">
        <v>147328.15031441164</v>
      </c>
      <c r="H750" s="66">
        <v>-630731.1999200002</v>
      </c>
      <c r="I750" s="224"/>
      <c r="K750" s="8"/>
      <c r="N750" s="3"/>
      <c r="R750" s="192"/>
      <c r="S750" s="192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92"/>
      <c r="S751" s="192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92"/>
      <c r="S752" s="192"/>
    </row>
    <row r="753" spans="1:19" ht="12.75">
      <c r="A753" s="274" t="s">
        <v>61</v>
      </c>
      <c r="B753" s="274"/>
      <c r="C753" s="7"/>
      <c r="D753" s="75"/>
      <c r="E753" s="75"/>
      <c r="F753" s="7"/>
      <c r="G753" s="7"/>
      <c r="H753" s="75"/>
      <c r="I753" s="7"/>
      <c r="R753" s="192"/>
      <c r="S753" s="192"/>
    </row>
    <row r="754" spans="1:19" ht="12.75">
      <c r="A754" s="1" t="s">
        <v>62</v>
      </c>
      <c r="R754" s="192"/>
      <c r="S754" s="192"/>
    </row>
    <row r="755" spans="1:19" ht="12.75">
      <c r="A755" s="1" t="s">
        <v>63</v>
      </c>
      <c r="R755" s="192"/>
      <c r="S755" s="192"/>
    </row>
    <row r="756" spans="1:19" ht="12.75">
      <c r="A756" s="1" t="s">
        <v>64</v>
      </c>
      <c r="R756" s="192"/>
      <c r="S756" s="192"/>
    </row>
    <row r="757" spans="1:19" ht="12.75">
      <c r="A757" s="1" t="s">
        <v>65</v>
      </c>
      <c r="R757" s="192"/>
      <c r="S757" s="192"/>
    </row>
    <row r="758" spans="1:19" ht="12.75">
      <c r="A758" s="1" t="s">
        <v>177</v>
      </c>
      <c r="R758" s="192"/>
      <c r="S758" s="192"/>
    </row>
    <row r="759" spans="1:19" ht="12.75">
      <c r="A759" s="1" t="s">
        <v>68</v>
      </c>
      <c r="R759" s="192"/>
      <c r="S759" s="192"/>
    </row>
    <row r="760" spans="18:19" ht="12.75">
      <c r="R760" s="192"/>
      <c r="S760" s="192"/>
    </row>
    <row r="761" spans="18:19" ht="12.75">
      <c r="R761" s="192"/>
      <c r="S761" s="192"/>
    </row>
    <row r="762" spans="18:19" ht="12.75">
      <c r="R762" s="192"/>
      <c r="S762" s="192"/>
    </row>
    <row r="763" spans="18:19" ht="12.75">
      <c r="R763" s="192"/>
      <c r="S763" s="192"/>
    </row>
    <row r="764" spans="18:19" ht="12.75">
      <c r="R764" s="192"/>
      <c r="S764" s="192"/>
    </row>
    <row r="765" spans="18:19" ht="12.75">
      <c r="R765" s="192"/>
      <c r="S765" s="192"/>
    </row>
    <row r="766" spans="18:19" ht="12.75">
      <c r="R766" s="192"/>
      <c r="S766" s="192"/>
    </row>
    <row r="767" spans="18:19" ht="12.75">
      <c r="R767" s="192"/>
      <c r="S767" s="192"/>
    </row>
    <row r="768" spans="18:19" ht="12.75">
      <c r="R768" s="192"/>
      <c r="S768" s="192"/>
    </row>
    <row r="769" spans="18:19" ht="12.75">
      <c r="R769" s="192"/>
      <c r="S769" s="192"/>
    </row>
    <row r="770" spans="18:19" ht="12.75">
      <c r="R770" s="192"/>
      <c r="S770" s="192"/>
    </row>
    <row r="771" spans="18:19" ht="12.75">
      <c r="R771" s="192"/>
      <c r="S771" s="192"/>
    </row>
    <row r="772" spans="18:19" ht="12.75">
      <c r="R772" s="192"/>
      <c r="S772" s="192"/>
    </row>
    <row r="773" spans="18:19" ht="12.75">
      <c r="R773" s="192"/>
      <c r="S773" s="192"/>
    </row>
    <row r="774" spans="18:19" ht="12.75">
      <c r="R774" s="192"/>
      <c r="S774" s="192"/>
    </row>
    <row r="775" spans="18:19" ht="12.75">
      <c r="R775" s="192"/>
      <c r="S775" s="192"/>
    </row>
    <row r="776" spans="18:19" ht="12.75">
      <c r="R776" s="192"/>
      <c r="S776" s="192"/>
    </row>
    <row r="777" spans="18:19" ht="12.75">
      <c r="R777" s="192"/>
      <c r="S777" s="192"/>
    </row>
    <row r="778" spans="18:19" ht="12.75">
      <c r="R778" s="192"/>
      <c r="S778" s="192"/>
    </row>
    <row r="779" spans="18:19" ht="12.75">
      <c r="R779" s="192"/>
      <c r="S779" s="192"/>
    </row>
    <row r="780" spans="18:19" ht="12.75">
      <c r="R780" s="192"/>
      <c r="S780" s="192"/>
    </row>
    <row r="781" spans="18:19" ht="12.75">
      <c r="R781" s="192"/>
      <c r="S781" s="192"/>
    </row>
    <row r="782" spans="18:19" ht="12.75">
      <c r="R782" s="192"/>
      <c r="S782" s="192"/>
    </row>
    <row r="783" spans="18:19" ht="12.75">
      <c r="R783" s="192"/>
      <c r="S783" s="192"/>
    </row>
    <row r="784" spans="18:19" ht="12.75">
      <c r="R784" s="192"/>
      <c r="S784" s="192"/>
    </row>
    <row r="785" spans="18:19" ht="12.75">
      <c r="R785" s="192"/>
      <c r="S785" s="192"/>
    </row>
    <row r="786" spans="18:19" ht="12.75">
      <c r="R786" s="192"/>
      <c r="S786" s="192"/>
    </row>
    <row r="787" spans="18:19" ht="12.75">
      <c r="R787" s="192"/>
      <c r="S787" s="192"/>
    </row>
    <row r="788" spans="18:19" ht="12.75">
      <c r="R788" s="192"/>
      <c r="S788" s="192"/>
    </row>
    <row r="789" spans="18:19" ht="12.75">
      <c r="R789" s="192"/>
      <c r="S789" s="192"/>
    </row>
    <row r="790" spans="18:19" ht="12.75">
      <c r="R790" s="192"/>
      <c r="S790" s="192"/>
    </row>
    <row r="791" spans="18:19" ht="12.75">
      <c r="R791" s="192"/>
      <c r="S791" s="192"/>
    </row>
    <row r="792" spans="18:19" ht="12.75">
      <c r="R792" s="192"/>
      <c r="S792" s="192"/>
    </row>
    <row r="793" spans="18:19" ht="12.75">
      <c r="R793" s="192"/>
      <c r="S793" s="192"/>
    </row>
    <row r="794" spans="18:19" ht="12.75">
      <c r="R794" s="192"/>
      <c r="S794" s="192"/>
    </row>
    <row r="795" spans="18:19" ht="12.75">
      <c r="R795" s="192"/>
      <c r="S795" s="192"/>
    </row>
    <row r="796" spans="18:19" ht="12.75">
      <c r="R796" s="192"/>
      <c r="S796" s="192"/>
    </row>
    <row r="797" spans="18:19" ht="12.75">
      <c r="R797" s="192"/>
      <c r="S797" s="192"/>
    </row>
    <row r="798" spans="18:19" ht="12.75">
      <c r="R798" s="192"/>
      <c r="S798" s="192"/>
    </row>
    <row r="799" spans="18:19" ht="12.75">
      <c r="R799" s="192"/>
      <c r="S799" s="192"/>
    </row>
    <row r="800" spans="18:19" ht="12.75">
      <c r="R800" s="192"/>
      <c r="S800" s="192"/>
    </row>
    <row r="801" spans="18:19" ht="12.75">
      <c r="R801" s="192"/>
      <c r="S801" s="192"/>
    </row>
    <row r="802" spans="18:19" ht="12.75">
      <c r="R802" s="192"/>
      <c r="S802" s="192"/>
    </row>
    <row r="803" spans="18:19" ht="12.75">
      <c r="R803" s="192"/>
      <c r="S803" s="192"/>
    </row>
    <row r="804" spans="18:19" ht="12.75">
      <c r="R804" s="192"/>
      <c r="S804" s="192"/>
    </row>
    <row r="805" spans="18:19" ht="12.75">
      <c r="R805" s="192"/>
      <c r="S805" s="192"/>
    </row>
    <row r="806" spans="18:19" ht="12.75">
      <c r="R806" s="192"/>
      <c r="S806" s="192"/>
    </row>
    <row r="807" spans="18:19" ht="12.75">
      <c r="R807" s="192"/>
      <c r="S807" s="192"/>
    </row>
    <row r="808" spans="18:19" ht="12.75">
      <c r="R808" s="192"/>
      <c r="S808" s="192"/>
    </row>
    <row r="809" spans="18:19" ht="12.75">
      <c r="R809" s="192"/>
      <c r="S809" s="192"/>
    </row>
    <row r="810" spans="18:19" ht="12.75">
      <c r="R810" s="192"/>
      <c r="S810" s="192"/>
    </row>
    <row r="811" spans="18:19" ht="12.75">
      <c r="R811" s="192"/>
      <c r="S811" s="192"/>
    </row>
    <row r="812" spans="18:19" ht="12.75">
      <c r="R812" s="192"/>
      <c r="S812" s="192"/>
    </row>
    <row r="813" spans="18:19" ht="12.75">
      <c r="R813" s="192"/>
      <c r="S813" s="192"/>
    </row>
    <row r="814" spans="18:19" ht="12.75">
      <c r="R814" s="192"/>
      <c r="S814" s="192"/>
    </row>
    <row r="815" spans="18:19" ht="12.75">
      <c r="R815" s="192"/>
      <c r="S815" s="192"/>
    </row>
    <row r="816" spans="18:19" ht="12.75">
      <c r="R816" s="192"/>
      <c r="S816" s="192"/>
    </row>
    <row r="817" spans="18:19" ht="12.75">
      <c r="R817" s="192"/>
      <c r="S817" s="192"/>
    </row>
    <row r="818" spans="3:19" ht="12.75">
      <c r="C818" s="1" t="s">
        <v>209</v>
      </c>
      <c r="D818" s="1" t="s">
        <v>210</v>
      </c>
      <c r="E818" s="1" t="s">
        <v>186</v>
      </c>
      <c r="F818" s="1" t="s">
        <v>187</v>
      </c>
      <c r="G818" s="1" t="s">
        <v>188</v>
      </c>
      <c r="H818" s="266" t="s">
        <v>189</v>
      </c>
      <c r="R818" s="192"/>
      <c r="S818" s="192"/>
    </row>
    <row r="819" spans="3:19" ht="12.75">
      <c r="C819" s="3"/>
      <c r="D819" s="3"/>
      <c r="E819" s="3"/>
      <c r="F819" s="3"/>
      <c r="G819" s="3"/>
      <c r="H819" s="3"/>
      <c r="R819" s="192"/>
      <c r="S819" s="192"/>
    </row>
    <row r="820" spans="18:19" ht="12.75">
      <c r="R820" s="192"/>
      <c r="S820" s="192"/>
    </row>
    <row r="821" spans="18:19" ht="12.75">
      <c r="R821" s="192"/>
      <c r="S821" s="192"/>
    </row>
    <row r="822" spans="18:19" ht="12.75">
      <c r="R822" s="192"/>
      <c r="S822" s="192"/>
    </row>
    <row r="823" spans="18:19" ht="12.75">
      <c r="R823" s="192"/>
      <c r="S823" s="192"/>
    </row>
    <row r="824" spans="18:19" ht="12.75">
      <c r="R824" s="192"/>
      <c r="S824" s="192"/>
    </row>
    <row r="825" spans="18:19" ht="12.75">
      <c r="R825" s="192"/>
      <c r="S825" s="192"/>
    </row>
    <row r="826" spans="18:19" ht="12.75">
      <c r="R826" s="192"/>
      <c r="S826" s="192"/>
    </row>
    <row r="827" spans="18:19" ht="12.75">
      <c r="R827" s="192"/>
      <c r="S827" s="192"/>
    </row>
    <row r="828" spans="18:19" ht="12.75">
      <c r="R828" s="192"/>
      <c r="S828" s="192"/>
    </row>
    <row r="829" spans="18:19" ht="12.75">
      <c r="R829" s="192"/>
      <c r="S829" s="192"/>
    </row>
    <row r="830" spans="18:19" ht="12.75">
      <c r="R830" s="192"/>
      <c r="S830" s="192"/>
    </row>
    <row r="831" spans="18:19" ht="12.75">
      <c r="R831" s="192"/>
      <c r="S831" s="192"/>
    </row>
    <row r="832" spans="18:19" ht="12.75">
      <c r="R832" s="192"/>
      <c r="S832" s="192"/>
    </row>
    <row r="833" spans="18:19" ht="12.75">
      <c r="R833" s="192"/>
      <c r="S833" s="192"/>
    </row>
    <row r="834" spans="18:19" ht="12.75">
      <c r="R834" s="192"/>
      <c r="S834" s="192"/>
    </row>
    <row r="835" spans="18:19" ht="12.75">
      <c r="R835" s="192"/>
      <c r="S835" s="192"/>
    </row>
    <row r="836" spans="18:19" ht="12.75">
      <c r="R836" s="192"/>
      <c r="S836" s="192"/>
    </row>
    <row r="837" spans="18:19" ht="12.75">
      <c r="R837" s="192"/>
      <c r="S837" s="192"/>
    </row>
    <row r="838" spans="18:19" ht="12.75">
      <c r="R838" s="192"/>
      <c r="S838" s="192"/>
    </row>
    <row r="839" spans="18:19" ht="12.75">
      <c r="R839" s="192"/>
      <c r="S839" s="192"/>
    </row>
    <row r="840" spans="18:19" ht="12.75">
      <c r="R840" s="192"/>
      <c r="S840" s="192"/>
    </row>
    <row r="841" spans="18:19" ht="12.75">
      <c r="R841" s="192"/>
      <c r="S841" s="192"/>
    </row>
    <row r="842" spans="18:19" ht="12.75">
      <c r="R842" s="192"/>
      <c r="S842" s="192"/>
    </row>
    <row r="843" spans="18:19" ht="12.75">
      <c r="R843" s="192"/>
      <c r="S843" s="192"/>
    </row>
    <row r="844" spans="5:19" ht="12.75">
      <c r="E844" s="3"/>
      <c r="F844" s="3"/>
      <c r="R844" s="192"/>
      <c r="S844" s="192"/>
    </row>
    <row r="845" spans="18:19" ht="12.75">
      <c r="R845" s="192"/>
      <c r="S845" s="192"/>
    </row>
    <row r="846" spans="18:19" ht="12.75">
      <c r="R846" s="192"/>
      <c r="S846" s="192"/>
    </row>
    <row r="847" spans="1:19" ht="12.75">
      <c r="A847" s="193"/>
      <c r="B847" s="193"/>
      <c r="C847" s="35"/>
      <c r="D847" s="35"/>
      <c r="E847" s="35"/>
      <c r="F847" s="35"/>
      <c r="G847" s="35"/>
      <c r="H847" s="35"/>
      <c r="R847" s="192"/>
      <c r="S847" s="192"/>
    </row>
    <row r="848" spans="1:19" ht="12.75">
      <c r="A848" s="201"/>
      <c r="B848" s="202"/>
      <c r="C848" s="203"/>
      <c r="D848" s="203"/>
      <c r="E848" s="203"/>
      <c r="F848" s="203"/>
      <c r="G848" s="203"/>
      <c r="H848" s="203"/>
      <c r="I848" s="204"/>
      <c r="J848" s="204"/>
      <c r="K848" s="204"/>
      <c r="L848" s="204"/>
      <c r="M848" s="204"/>
      <c r="N848" s="204"/>
      <c r="R848" s="192"/>
      <c r="S848" s="192"/>
    </row>
    <row r="849" spans="1:19" ht="12.75">
      <c r="A849" s="205"/>
      <c r="B849" s="206"/>
      <c r="C849" s="207"/>
      <c r="D849" s="207"/>
      <c r="E849" s="207"/>
      <c r="F849" s="207"/>
      <c r="G849" s="207"/>
      <c r="H849" s="207"/>
      <c r="I849" s="204"/>
      <c r="J849" s="204"/>
      <c r="K849" s="204"/>
      <c r="L849" s="204"/>
      <c r="M849" s="204"/>
      <c r="N849" s="204"/>
      <c r="R849" s="192"/>
      <c r="S849" s="192"/>
    </row>
    <row r="850" spans="1:19" ht="13.5">
      <c r="A850" s="208"/>
      <c r="B850" s="209"/>
      <c r="C850" s="210"/>
      <c r="D850" s="210"/>
      <c r="E850" s="210"/>
      <c r="F850" s="210"/>
      <c r="G850" s="210"/>
      <c r="H850" s="210"/>
      <c r="I850" s="204"/>
      <c r="J850" s="204"/>
      <c r="K850" s="204"/>
      <c r="L850" s="204"/>
      <c r="M850" s="204"/>
      <c r="N850" s="204"/>
      <c r="R850" s="192"/>
      <c r="S850" s="192"/>
    </row>
    <row r="851" spans="1:19" ht="13.5">
      <c r="A851" s="208"/>
      <c r="B851" s="209"/>
      <c r="C851" s="210"/>
      <c r="D851" s="210"/>
      <c r="E851" s="210"/>
      <c r="F851" s="210"/>
      <c r="G851" s="210"/>
      <c r="H851" s="210"/>
      <c r="I851" s="204"/>
      <c r="J851" s="204"/>
      <c r="K851" s="204"/>
      <c r="L851" s="204"/>
      <c r="M851" s="204"/>
      <c r="N851" s="204"/>
      <c r="R851" s="192"/>
      <c r="S851" s="192"/>
    </row>
    <row r="852" spans="1:14" ht="13.5">
      <c r="A852" s="208"/>
      <c r="B852" s="209"/>
      <c r="C852" s="210"/>
      <c r="D852" s="210"/>
      <c r="E852" s="210"/>
      <c r="F852" s="210"/>
      <c r="G852" s="210"/>
      <c r="H852" s="210"/>
      <c r="I852" s="204"/>
      <c r="J852" s="204"/>
      <c r="K852" s="204"/>
      <c r="L852" s="204"/>
      <c r="M852" s="204"/>
      <c r="N852" s="204"/>
    </row>
    <row r="853" spans="1:14" ht="13.5">
      <c r="A853" s="208"/>
      <c r="B853" s="209"/>
      <c r="C853" s="210"/>
      <c r="D853" s="210"/>
      <c r="E853" s="210"/>
      <c r="F853" s="210"/>
      <c r="G853" s="210"/>
      <c r="H853" s="210"/>
      <c r="I853" s="204"/>
      <c r="J853" s="204"/>
      <c r="K853" s="204"/>
      <c r="L853" s="204"/>
      <c r="M853" s="204"/>
      <c r="N853" s="204"/>
    </row>
    <row r="854" spans="1:14" ht="13.5">
      <c r="A854" s="208"/>
      <c r="B854" s="209"/>
      <c r="C854" s="210"/>
      <c r="D854" s="210"/>
      <c r="E854" s="210"/>
      <c r="F854" s="210"/>
      <c r="G854" s="210"/>
      <c r="H854" s="210"/>
      <c r="I854" s="204"/>
      <c r="J854" s="204"/>
      <c r="K854" s="204"/>
      <c r="L854" s="204"/>
      <c r="M854" s="204"/>
      <c r="N854" s="204"/>
    </row>
    <row r="855" spans="1:14" ht="13.5">
      <c r="A855" s="208"/>
      <c r="B855" s="209"/>
      <c r="C855" s="210"/>
      <c r="D855" s="210"/>
      <c r="E855" s="210"/>
      <c r="F855" s="210"/>
      <c r="G855" s="210"/>
      <c r="H855" s="210"/>
      <c r="I855" s="204"/>
      <c r="J855" s="204"/>
      <c r="K855" s="204"/>
      <c r="L855" s="204"/>
      <c r="M855" s="204"/>
      <c r="N855" s="204"/>
    </row>
    <row r="856" spans="1:14" ht="13.5">
      <c r="A856" s="208"/>
      <c r="B856" s="209"/>
      <c r="C856" s="210"/>
      <c r="D856" s="210"/>
      <c r="E856" s="210"/>
      <c r="F856" s="210"/>
      <c r="G856" s="210"/>
      <c r="H856" s="210"/>
      <c r="I856" s="204"/>
      <c r="J856" s="204"/>
      <c r="K856" s="204"/>
      <c r="L856" s="204"/>
      <c r="M856" s="204"/>
      <c r="N856" s="204"/>
    </row>
    <row r="857" spans="1:14" ht="13.5">
      <c r="A857" s="208"/>
      <c r="B857" s="209"/>
      <c r="C857" s="210"/>
      <c r="D857" s="210"/>
      <c r="E857" s="210"/>
      <c r="F857" s="210"/>
      <c r="G857" s="210"/>
      <c r="H857" s="210"/>
      <c r="I857" s="204"/>
      <c r="J857" s="204"/>
      <c r="K857" s="204"/>
      <c r="L857" s="204"/>
      <c r="M857" s="204"/>
      <c r="N857" s="204"/>
    </row>
    <row r="858" spans="1:14" ht="13.5">
      <c r="A858" s="208"/>
      <c r="B858" s="209"/>
      <c r="C858" s="210"/>
      <c r="D858" s="210"/>
      <c r="E858" s="210"/>
      <c r="F858" s="210"/>
      <c r="G858" s="210"/>
      <c r="H858" s="210"/>
      <c r="I858" s="204"/>
      <c r="J858" s="204"/>
      <c r="K858" s="204"/>
      <c r="L858" s="204"/>
      <c r="M858" s="204"/>
      <c r="N858" s="204"/>
    </row>
    <row r="859" spans="1:14" ht="13.5">
      <c r="A859" s="208"/>
      <c r="B859" s="209"/>
      <c r="C859" s="210"/>
      <c r="D859" s="210"/>
      <c r="E859" s="210"/>
      <c r="F859" s="210"/>
      <c r="G859" s="210"/>
      <c r="H859" s="210"/>
      <c r="I859" s="204"/>
      <c r="J859" s="204"/>
      <c r="K859" s="204"/>
      <c r="L859" s="204"/>
      <c r="M859" s="204"/>
      <c r="N859" s="204"/>
    </row>
    <row r="860" spans="1:14" ht="13.5">
      <c r="A860" s="208"/>
      <c r="B860" s="209"/>
      <c r="C860" s="210"/>
      <c r="D860" s="210"/>
      <c r="E860" s="210"/>
      <c r="F860" s="210"/>
      <c r="G860" s="210"/>
      <c r="H860" s="210"/>
      <c r="I860" s="204"/>
      <c r="J860" s="204"/>
      <c r="K860" s="204"/>
      <c r="L860" s="204"/>
      <c r="M860" s="204"/>
      <c r="N860" s="204"/>
    </row>
    <row r="861" spans="1:14" ht="13.5">
      <c r="A861" s="208"/>
      <c r="B861" s="209"/>
      <c r="C861" s="210"/>
      <c r="D861" s="210"/>
      <c r="E861" s="210"/>
      <c r="F861" s="210"/>
      <c r="G861" s="210"/>
      <c r="H861" s="210"/>
      <c r="I861" s="204"/>
      <c r="J861" s="204"/>
      <c r="K861" s="204"/>
      <c r="L861" s="204"/>
      <c r="M861" s="204"/>
      <c r="N861" s="204"/>
    </row>
    <row r="862" spans="1:14" ht="13.5">
      <c r="A862" s="208"/>
      <c r="B862" s="209"/>
      <c r="C862" s="210"/>
      <c r="D862" s="210"/>
      <c r="E862" s="210"/>
      <c r="F862" s="210"/>
      <c r="G862" s="210"/>
      <c r="H862" s="210"/>
      <c r="I862" s="204"/>
      <c r="J862" s="204"/>
      <c r="K862" s="204"/>
      <c r="L862" s="204"/>
      <c r="M862" s="204"/>
      <c r="N862" s="204"/>
    </row>
    <row r="863" spans="1:14" ht="13.5">
      <c r="A863" s="208"/>
      <c r="B863" s="209"/>
      <c r="C863" s="210"/>
      <c r="D863" s="210"/>
      <c r="E863" s="210"/>
      <c r="F863" s="210"/>
      <c r="G863" s="210"/>
      <c r="H863" s="210"/>
      <c r="I863" s="204"/>
      <c r="J863" s="204"/>
      <c r="K863" s="204"/>
      <c r="L863" s="204"/>
      <c r="M863" s="204"/>
      <c r="N863" s="204"/>
    </row>
    <row r="864" spans="1:14" ht="13.5">
      <c r="A864" s="208"/>
      <c r="B864" s="209"/>
      <c r="C864" s="210"/>
      <c r="D864" s="210"/>
      <c r="E864" s="210"/>
      <c r="F864" s="210"/>
      <c r="G864" s="210"/>
      <c r="H864" s="210"/>
      <c r="I864" s="204"/>
      <c r="J864" s="204"/>
      <c r="K864" s="204"/>
      <c r="L864" s="204"/>
      <c r="M864" s="204"/>
      <c r="N864" s="204"/>
    </row>
    <row r="865" spans="1:14" ht="13.5">
      <c r="A865" s="208"/>
      <c r="B865" s="209"/>
      <c r="C865" s="210"/>
      <c r="D865" s="210"/>
      <c r="E865" s="210"/>
      <c r="F865" s="210"/>
      <c r="G865" s="210"/>
      <c r="H865" s="210"/>
      <c r="I865" s="204"/>
      <c r="J865" s="204"/>
      <c r="K865" s="204"/>
      <c r="L865" s="204"/>
      <c r="M865" s="204"/>
      <c r="N865" s="204"/>
    </row>
    <row r="866" spans="1:14" ht="13.5">
      <c r="A866" s="208"/>
      <c r="B866" s="209"/>
      <c r="C866" s="210"/>
      <c r="D866" s="210"/>
      <c r="E866" s="210"/>
      <c r="F866" s="210"/>
      <c r="G866" s="210"/>
      <c r="H866" s="210"/>
      <c r="I866" s="204"/>
      <c r="J866" s="204"/>
      <c r="K866" s="204"/>
      <c r="L866" s="204"/>
      <c r="M866" s="204"/>
      <c r="N866" s="204"/>
    </row>
    <row r="867" spans="1:14" ht="13.5">
      <c r="A867" s="208"/>
      <c r="B867" s="209"/>
      <c r="C867" s="210"/>
      <c r="D867" s="210"/>
      <c r="E867" s="210"/>
      <c r="F867" s="210"/>
      <c r="G867" s="210"/>
      <c r="H867" s="210"/>
      <c r="I867" s="204"/>
      <c r="J867" s="204"/>
      <c r="K867" s="204"/>
      <c r="L867" s="204"/>
      <c r="M867" s="204"/>
      <c r="N867" s="204"/>
    </row>
    <row r="868" spans="1:14" ht="13.5">
      <c r="A868" s="208"/>
      <c r="B868" s="209"/>
      <c r="C868" s="210"/>
      <c r="D868" s="210"/>
      <c r="E868" s="210"/>
      <c r="F868" s="210"/>
      <c r="G868" s="210"/>
      <c r="H868" s="210"/>
      <c r="I868" s="204"/>
      <c r="J868" s="204"/>
      <c r="K868" s="204"/>
      <c r="L868" s="204"/>
      <c r="M868" s="204"/>
      <c r="N868" s="204"/>
    </row>
    <row r="869" spans="1:14" ht="13.5">
      <c r="A869" s="208"/>
      <c r="B869" s="209"/>
      <c r="C869" s="210"/>
      <c r="D869" s="210"/>
      <c r="E869" s="210"/>
      <c r="F869" s="210"/>
      <c r="G869" s="210"/>
      <c r="H869" s="210"/>
      <c r="I869" s="204"/>
      <c r="J869" s="204"/>
      <c r="K869" s="204"/>
      <c r="L869" s="204"/>
      <c r="M869" s="204"/>
      <c r="N869" s="204"/>
    </row>
    <row r="870" spans="1:14" ht="13.5">
      <c r="A870" s="208"/>
      <c r="B870" s="209"/>
      <c r="C870" s="210"/>
      <c r="D870" s="210"/>
      <c r="E870" s="210"/>
      <c r="F870" s="210"/>
      <c r="G870" s="210"/>
      <c r="H870" s="210"/>
      <c r="I870" s="204"/>
      <c r="J870" s="204"/>
      <c r="K870" s="204"/>
      <c r="L870" s="204"/>
      <c r="M870" s="204"/>
      <c r="N870" s="204"/>
    </row>
    <row r="871" spans="1:14" ht="13.5">
      <c r="A871" s="208"/>
      <c r="B871" s="209"/>
      <c r="C871" s="210"/>
      <c r="D871" s="210"/>
      <c r="E871" s="210"/>
      <c r="F871" s="210"/>
      <c r="G871" s="210"/>
      <c r="H871" s="210"/>
      <c r="I871" s="204"/>
      <c r="J871" s="204"/>
      <c r="K871" s="204"/>
      <c r="L871" s="204"/>
      <c r="M871" s="204"/>
      <c r="N871" s="204"/>
    </row>
    <row r="872" spans="1:14" ht="13.5">
      <c r="A872" s="208"/>
      <c r="B872" s="209"/>
      <c r="C872" s="210"/>
      <c r="D872" s="210"/>
      <c r="E872" s="210"/>
      <c r="F872" s="210"/>
      <c r="G872" s="210"/>
      <c r="H872" s="210"/>
      <c r="I872" s="204"/>
      <c r="J872" s="204"/>
      <c r="K872" s="204"/>
      <c r="L872" s="204"/>
      <c r="M872" s="204"/>
      <c r="N872" s="204"/>
    </row>
    <row r="873" spans="1:14" ht="13.5">
      <c r="A873" s="208"/>
      <c r="B873" s="211"/>
      <c r="C873" s="210"/>
      <c r="D873" s="210"/>
      <c r="E873" s="210"/>
      <c r="F873" s="210"/>
      <c r="G873" s="210"/>
      <c r="H873" s="210"/>
      <c r="I873" s="204"/>
      <c r="J873" s="204"/>
      <c r="K873" s="204"/>
      <c r="L873" s="204"/>
      <c r="M873" s="204"/>
      <c r="N873" s="204"/>
    </row>
    <row r="874" spans="1:14" ht="13.5">
      <c r="A874" s="208"/>
      <c r="B874" s="209"/>
      <c r="C874" s="210"/>
      <c r="D874" s="210"/>
      <c r="E874" s="210"/>
      <c r="F874" s="210"/>
      <c r="G874" s="210"/>
      <c r="H874" s="210"/>
      <c r="I874" s="204"/>
      <c r="J874" s="204"/>
      <c r="K874" s="204"/>
      <c r="L874" s="204"/>
      <c r="M874" s="204"/>
      <c r="N874" s="204"/>
    </row>
    <row r="875" spans="1:14" ht="13.5">
      <c r="A875" s="208"/>
      <c r="B875" s="209"/>
      <c r="C875" s="210"/>
      <c r="D875" s="210"/>
      <c r="E875" s="210"/>
      <c r="F875" s="210"/>
      <c r="G875" s="210"/>
      <c r="H875" s="210"/>
      <c r="I875" s="204"/>
      <c r="J875" s="204"/>
      <c r="K875" s="204"/>
      <c r="L875" s="204"/>
      <c r="M875" s="204"/>
      <c r="N875" s="204"/>
    </row>
    <row r="876" spans="1:14" ht="13.5">
      <c r="A876" s="208"/>
      <c r="B876" s="209"/>
      <c r="C876" s="210"/>
      <c r="D876" s="210"/>
      <c r="E876" s="210"/>
      <c r="F876" s="210"/>
      <c r="G876" s="210"/>
      <c r="H876" s="210"/>
      <c r="I876" s="204"/>
      <c r="J876" s="204"/>
      <c r="K876" s="204"/>
      <c r="L876" s="204"/>
      <c r="M876" s="204"/>
      <c r="N876" s="204"/>
    </row>
    <row r="877" spans="1:14" ht="13.5">
      <c r="A877" s="208"/>
      <c r="B877" s="209"/>
      <c r="C877" s="210"/>
      <c r="D877" s="210"/>
      <c r="E877" s="210"/>
      <c r="F877" s="210"/>
      <c r="G877" s="210"/>
      <c r="H877" s="210"/>
      <c r="I877" s="204"/>
      <c r="J877" s="204"/>
      <c r="K877" s="204"/>
      <c r="L877" s="204"/>
      <c r="M877" s="204"/>
      <c r="N877" s="204"/>
    </row>
    <row r="878" spans="1:14" ht="13.5">
      <c r="A878" s="208"/>
      <c r="B878" s="209"/>
      <c r="C878" s="210"/>
      <c r="D878" s="210"/>
      <c r="E878" s="210"/>
      <c r="F878" s="210"/>
      <c r="G878" s="210"/>
      <c r="H878" s="210"/>
      <c r="I878" s="204"/>
      <c r="J878" s="204"/>
      <c r="K878" s="204"/>
      <c r="L878" s="204"/>
      <c r="M878" s="204"/>
      <c r="N878" s="204"/>
    </row>
    <row r="879" spans="1:14" ht="13.5">
      <c r="A879" s="208"/>
      <c r="B879" s="209"/>
      <c r="C879" s="210"/>
      <c r="D879" s="210"/>
      <c r="E879" s="210"/>
      <c r="F879" s="210"/>
      <c r="G879" s="210"/>
      <c r="H879" s="210"/>
      <c r="I879" s="204"/>
      <c r="J879" s="204"/>
      <c r="K879" s="204"/>
      <c r="L879" s="204"/>
      <c r="M879" s="204"/>
      <c r="N879" s="204"/>
    </row>
    <row r="880" spans="1:14" ht="13.5">
      <c r="A880" s="208"/>
      <c r="B880" s="209"/>
      <c r="C880" s="210"/>
      <c r="D880" s="210"/>
      <c r="E880" s="210"/>
      <c r="F880" s="210"/>
      <c r="G880" s="210"/>
      <c r="H880" s="210"/>
      <c r="I880" s="204"/>
      <c r="J880" s="204"/>
      <c r="K880" s="204"/>
      <c r="L880" s="204"/>
      <c r="M880" s="204"/>
      <c r="N880" s="204"/>
    </row>
    <row r="881" spans="1:14" ht="13.5">
      <c r="A881" s="208"/>
      <c r="B881" s="209"/>
      <c r="C881" s="210"/>
      <c r="D881" s="210"/>
      <c r="E881" s="210"/>
      <c r="F881" s="210"/>
      <c r="G881" s="210"/>
      <c r="H881" s="210"/>
      <c r="I881" s="204"/>
      <c r="J881" s="204"/>
      <c r="K881" s="204"/>
      <c r="L881" s="204"/>
      <c r="M881" s="204"/>
      <c r="N881" s="204"/>
    </row>
    <row r="882" spans="1:14" ht="13.5">
      <c r="A882" s="208"/>
      <c r="B882" s="209"/>
      <c r="C882" s="210"/>
      <c r="D882" s="210"/>
      <c r="E882" s="210"/>
      <c r="F882" s="210"/>
      <c r="G882" s="210"/>
      <c r="H882" s="210"/>
      <c r="I882" s="204"/>
      <c r="J882" s="204"/>
      <c r="K882" s="204"/>
      <c r="L882" s="204"/>
      <c r="M882" s="204"/>
      <c r="N882" s="204"/>
    </row>
    <row r="883" spans="1:14" ht="13.5">
      <c r="A883" s="208"/>
      <c r="B883" s="209"/>
      <c r="C883" s="210"/>
      <c r="D883" s="210"/>
      <c r="E883" s="210"/>
      <c r="F883" s="210"/>
      <c r="G883" s="210"/>
      <c r="H883" s="210"/>
      <c r="I883" s="204"/>
      <c r="J883" s="204"/>
      <c r="K883" s="204"/>
      <c r="L883" s="204"/>
      <c r="M883" s="204"/>
      <c r="N883" s="204"/>
    </row>
    <row r="884" spans="1:14" ht="13.5">
      <c r="A884" s="208"/>
      <c r="B884" s="209"/>
      <c r="C884" s="210"/>
      <c r="D884" s="210"/>
      <c r="E884" s="210"/>
      <c r="F884" s="210"/>
      <c r="G884" s="210"/>
      <c r="H884" s="210"/>
      <c r="I884" s="204"/>
      <c r="J884" s="204"/>
      <c r="K884" s="204"/>
      <c r="L884" s="204"/>
      <c r="M884" s="204"/>
      <c r="N884" s="204"/>
    </row>
    <row r="885" spans="1:14" ht="13.5">
      <c r="A885" s="208"/>
      <c r="B885" s="209"/>
      <c r="C885" s="210"/>
      <c r="D885" s="210"/>
      <c r="E885" s="210"/>
      <c r="F885" s="210"/>
      <c r="G885" s="210"/>
      <c r="H885" s="210"/>
      <c r="I885" s="204"/>
      <c r="J885" s="204"/>
      <c r="K885" s="204"/>
      <c r="L885" s="204"/>
      <c r="M885" s="204"/>
      <c r="N885" s="204"/>
    </row>
    <row r="886" spans="1:14" ht="13.5">
      <c r="A886" s="208"/>
      <c r="B886" s="209"/>
      <c r="C886" s="210"/>
      <c r="D886" s="210"/>
      <c r="E886" s="210"/>
      <c r="F886" s="210"/>
      <c r="G886" s="210"/>
      <c r="H886" s="210"/>
      <c r="I886" s="204"/>
      <c r="J886" s="204"/>
      <c r="K886" s="204"/>
      <c r="L886" s="204"/>
      <c r="M886" s="204"/>
      <c r="N886" s="204"/>
    </row>
    <row r="887" spans="1:14" ht="13.5">
      <c r="A887" s="208"/>
      <c r="B887" s="209"/>
      <c r="C887" s="210"/>
      <c r="D887" s="210"/>
      <c r="E887" s="210"/>
      <c r="F887" s="210"/>
      <c r="G887" s="210"/>
      <c r="H887" s="210"/>
      <c r="I887" s="204"/>
      <c r="J887" s="204"/>
      <c r="K887" s="204"/>
      <c r="L887" s="204"/>
      <c r="M887" s="204"/>
      <c r="N887" s="204"/>
    </row>
    <row r="888" spans="1:14" ht="13.5">
      <c r="A888" s="208"/>
      <c r="B888" s="209"/>
      <c r="C888" s="210"/>
      <c r="D888" s="210"/>
      <c r="E888" s="210"/>
      <c r="F888" s="210"/>
      <c r="G888" s="210"/>
      <c r="H888" s="210"/>
      <c r="I888" s="204"/>
      <c r="J888" s="204"/>
      <c r="K888" s="204"/>
      <c r="L888" s="204"/>
      <c r="M888" s="204"/>
      <c r="N888" s="204"/>
    </row>
    <row r="889" spans="1:14" ht="13.5">
      <c r="A889" s="208"/>
      <c r="B889" s="209"/>
      <c r="C889" s="210"/>
      <c r="D889" s="210"/>
      <c r="E889" s="210"/>
      <c r="F889" s="210"/>
      <c r="G889" s="210"/>
      <c r="H889" s="210"/>
      <c r="I889" s="204"/>
      <c r="J889" s="204"/>
      <c r="K889" s="204"/>
      <c r="L889" s="204"/>
      <c r="M889" s="204"/>
      <c r="N889" s="204"/>
    </row>
    <row r="890" spans="1:14" ht="13.5">
      <c r="A890" s="208"/>
      <c r="B890" s="209"/>
      <c r="C890" s="210"/>
      <c r="D890" s="210"/>
      <c r="E890" s="210"/>
      <c r="F890" s="210"/>
      <c r="G890" s="210"/>
      <c r="H890" s="210"/>
      <c r="I890" s="204"/>
      <c r="J890" s="204"/>
      <c r="K890" s="204"/>
      <c r="L890" s="204"/>
      <c r="M890" s="204"/>
      <c r="N890" s="204"/>
    </row>
    <row r="891" spans="1:14" ht="13.5">
      <c r="A891" s="208"/>
      <c r="B891" s="209"/>
      <c r="C891" s="210"/>
      <c r="D891" s="210"/>
      <c r="E891" s="210"/>
      <c r="F891" s="210"/>
      <c r="G891" s="210"/>
      <c r="H891" s="210"/>
      <c r="I891" s="204"/>
      <c r="J891" s="204"/>
      <c r="K891" s="204"/>
      <c r="L891" s="204"/>
      <c r="M891" s="204"/>
      <c r="N891" s="204"/>
    </row>
    <row r="892" spans="1:14" ht="13.5">
      <c r="A892" s="208"/>
      <c r="B892" s="209"/>
      <c r="C892" s="210"/>
      <c r="D892" s="210"/>
      <c r="E892" s="210"/>
      <c r="F892" s="210"/>
      <c r="G892" s="210"/>
      <c r="H892" s="210"/>
      <c r="I892" s="204"/>
      <c r="J892" s="204"/>
      <c r="K892" s="204"/>
      <c r="L892" s="204"/>
      <c r="M892" s="204"/>
      <c r="N892" s="204"/>
    </row>
    <row r="893" spans="1:14" ht="13.5">
      <c r="A893" s="208"/>
      <c r="B893" s="209"/>
      <c r="C893" s="210"/>
      <c r="D893" s="210"/>
      <c r="E893" s="210"/>
      <c r="F893" s="210"/>
      <c r="G893" s="210"/>
      <c r="H893" s="210"/>
      <c r="I893" s="204"/>
      <c r="J893" s="204"/>
      <c r="K893" s="204"/>
      <c r="L893" s="204"/>
      <c r="M893" s="204"/>
      <c r="N893" s="204"/>
    </row>
    <row r="894" spans="1:14" ht="13.5">
      <c r="A894" s="208"/>
      <c r="B894" s="209"/>
      <c r="C894" s="210"/>
      <c r="D894" s="210"/>
      <c r="E894" s="210"/>
      <c r="F894" s="210"/>
      <c r="G894" s="210"/>
      <c r="H894" s="210"/>
      <c r="I894" s="204"/>
      <c r="J894" s="204"/>
      <c r="K894" s="204"/>
      <c r="L894" s="204"/>
      <c r="M894" s="204"/>
      <c r="N894" s="204"/>
    </row>
    <row r="895" spans="1:14" ht="13.5">
      <c r="A895" s="208"/>
      <c r="B895" s="209"/>
      <c r="C895" s="210"/>
      <c r="D895" s="210"/>
      <c r="E895" s="210"/>
      <c r="F895" s="210"/>
      <c r="G895" s="210"/>
      <c r="H895" s="210"/>
      <c r="I895" s="204"/>
      <c r="J895" s="204"/>
      <c r="K895" s="204"/>
      <c r="L895" s="204"/>
      <c r="M895" s="204"/>
      <c r="N895" s="204"/>
    </row>
    <row r="896" spans="1:14" ht="13.5">
      <c r="A896" s="208"/>
      <c r="B896" s="209"/>
      <c r="C896" s="210"/>
      <c r="D896" s="210"/>
      <c r="E896" s="210"/>
      <c r="F896" s="210"/>
      <c r="G896" s="210"/>
      <c r="H896" s="210"/>
      <c r="I896" s="204"/>
      <c r="J896" s="204"/>
      <c r="K896" s="204"/>
      <c r="L896" s="204"/>
      <c r="M896" s="204"/>
      <c r="N896" s="204"/>
    </row>
    <row r="897" spans="1:14" ht="13.5">
      <c r="A897" s="208"/>
      <c r="B897" s="211"/>
      <c r="C897" s="210"/>
      <c r="D897" s="210"/>
      <c r="E897" s="210"/>
      <c r="F897" s="210"/>
      <c r="G897" s="210"/>
      <c r="H897" s="210"/>
      <c r="I897" s="204"/>
      <c r="J897" s="204"/>
      <c r="K897" s="204"/>
      <c r="L897" s="204"/>
      <c r="M897" s="204"/>
      <c r="N897" s="204"/>
    </row>
    <row r="898" spans="1:14" ht="13.5">
      <c r="A898" s="208"/>
      <c r="B898" s="209"/>
      <c r="C898" s="210"/>
      <c r="D898" s="210"/>
      <c r="E898" s="210"/>
      <c r="F898" s="210"/>
      <c r="G898" s="210"/>
      <c r="H898" s="210"/>
      <c r="I898" s="204"/>
      <c r="J898" s="204"/>
      <c r="K898" s="204"/>
      <c r="L898" s="204"/>
      <c r="M898" s="204"/>
      <c r="N898" s="204"/>
    </row>
    <row r="899" spans="1:14" ht="13.5">
      <c r="A899" s="208"/>
      <c r="B899" s="209"/>
      <c r="C899" s="210"/>
      <c r="D899" s="210"/>
      <c r="E899" s="210"/>
      <c r="F899" s="210"/>
      <c r="G899" s="210"/>
      <c r="H899" s="210"/>
      <c r="I899" s="204"/>
      <c r="J899" s="204"/>
      <c r="K899" s="204"/>
      <c r="L899" s="204"/>
      <c r="M899" s="204"/>
      <c r="N899" s="204"/>
    </row>
    <row r="900" spans="1:14" ht="13.5">
      <c r="A900" s="208"/>
      <c r="B900" s="209"/>
      <c r="C900" s="210"/>
      <c r="D900" s="210"/>
      <c r="E900" s="210"/>
      <c r="F900" s="210"/>
      <c r="G900" s="210"/>
      <c r="H900" s="210"/>
      <c r="I900" s="204"/>
      <c r="J900" s="204"/>
      <c r="K900" s="204"/>
      <c r="L900" s="204"/>
      <c r="M900" s="204"/>
      <c r="N900" s="204"/>
    </row>
    <row r="901" spans="1:14" ht="13.5">
      <c r="A901" s="208"/>
      <c r="B901" s="209"/>
      <c r="C901" s="210"/>
      <c r="D901" s="210"/>
      <c r="E901" s="210"/>
      <c r="F901" s="210"/>
      <c r="G901" s="210"/>
      <c r="H901" s="210"/>
      <c r="I901" s="204"/>
      <c r="J901" s="204"/>
      <c r="K901" s="204"/>
      <c r="L901" s="204"/>
      <c r="M901" s="204"/>
      <c r="N901" s="204"/>
    </row>
    <row r="902" spans="1:14" ht="13.5">
      <c r="A902" s="208"/>
      <c r="B902" s="209"/>
      <c r="C902" s="210"/>
      <c r="D902" s="210"/>
      <c r="E902" s="210"/>
      <c r="F902" s="210"/>
      <c r="G902" s="210"/>
      <c r="H902" s="210"/>
      <c r="I902" s="204"/>
      <c r="J902" s="204"/>
      <c r="K902" s="204"/>
      <c r="L902" s="204"/>
      <c r="M902" s="204"/>
      <c r="N902" s="204"/>
    </row>
    <row r="903" spans="1:14" ht="13.5">
      <c r="A903" s="208"/>
      <c r="B903" s="209"/>
      <c r="C903" s="210"/>
      <c r="D903" s="210"/>
      <c r="E903" s="210"/>
      <c r="F903" s="210"/>
      <c r="G903" s="210"/>
      <c r="H903" s="210"/>
      <c r="I903" s="204"/>
      <c r="J903" s="204"/>
      <c r="K903" s="204"/>
      <c r="L903" s="204"/>
      <c r="M903" s="204"/>
      <c r="N903" s="204"/>
    </row>
    <row r="904" spans="1:14" ht="13.5">
      <c r="A904" s="208"/>
      <c r="B904" s="209"/>
      <c r="C904" s="210"/>
      <c r="D904" s="210"/>
      <c r="E904" s="210"/>
      <c r="F904" s="210"/>
      <c r="G904" s="210"/>
      <c r="H904" s="210"/>
      <c r="I904" s="204"/>
      <c r="J904" s="204"/>
      <c r="K904" s="204"/>
      <c r="L904" s="204"/>
      <c r="M904" s="204"/>
      <c r="N904" s="204"/>
    </row>
    <row r="905" spans="1:14" ht="13.5">
      <c r="A905" s="208"/>
      <c r="B905" s="209"/>
      <c r="C905" s="210"/>
      <c r="D905" s="210"/>
      <c r="E905" s="210"/>
      <c r="F905" s="210"/>
      <c r="G905" s="210"/>
      <c r="H905" s="210"/>
      <c r="I905" s="204"/>
      <c r="J905" s="204"/>
      <c r="K905" s="204"/>
      <c r="L905" s="204"/>
      <c r="M905" s="204"/>
      <c r="N905" s="204"/>
    </row>
    <row r="906" spans="1:14" ht="13.5">
      <c r="A906" s="208"/>
      <c r="B906" s="209"/>
      <c r="C906" s="210"/>
      <c r="D906" s="210"/>
      <c r="E906" s="210"/>
      <c r="F906" s="210"/>
      <c r="G906" s="210"/>
      <c r="H906" s="210"/>
      <c r="I906" s="204"/>
      <c r="J906" s="204"/>
      <c r="K906" s="204"/>
      <c r="L906" s="204"/>
      <c r="M906" s="204"/>
      <c r="N906" s="204"/>
    </row>
    <row r="907" spans="1:14" ht="13.5">
      <c r="A907" s="208"/>
      <c r="B907" s="209"/>
      <c r="C907" s="210"/>
      <c r="D907" s="210"/>
      <c r="E907" s="210"/>
      <c r="F907" s="210"/>
      <c r="G907" s="210"/>
      <c r="H907" s="210"/>
      <c r="I907" s="204"/>
      <c r="J907" s="204"/>
      <c r="K907" s="204"/>
      <c r="L907" s="204"/>
      <c r="M907" s="204"/>
      <c r="N907" s="204"/>
    </row>
    <row r="908" spans="1:14" ht="13.5">
      <c r="A908" s="208"/>
      <c r="B908" s="209"/>
      <c r="C908" s="210"/>
      <c r="D908" s="210"/>
      <c r="E908" s="210"/>
      <c r="F908" s="210"/>
      <c r="G908" s="210"/>
      <c r="H908" s="210"/>
      <c r="I908" s="204"/>
      <c r="J908" s="204"/>
      <c r="K908" s="204"/>
      <c r="L908" s="204"/>
      <c r="M908" s="204"/>
      <c r="N908" s="204"/>
    </row>
    <row r="909" spans="1:14" ht="13.5">
      <c r="A909" s="208"/>
      <c r="B909" s="209"/>
      <c r="C909" s="210"/>
      <c r="D909" s="210"/>
      <c r="E909" s="210"/>
      <c r="F909" s="210"/>
      <c r="G909" s="210"/>
      <c r="H909" s="210"/>
      <c r="I909" s="204"/>
      <c r="J909" s="204"/>
      <c r="K909" s="204"/>
      <c r="L909" s="204"/>
      <c r="M909" s="204"/>
      <c r="N909" s="204"/>
    </row>
    <row r="910" spans="1:14" ht="13.5">
      <c r="A910" s="208"/>
      <c r="B910" s="209"/>
      <c r="C910" s="210"/>
      <c r="D910" s="210"/>
      <c r="E910" s="210"/>
      <c r="F910" s="210"/>
      <c r="G910" s="210"/>
      <c r="H910" s="210"/>
      <c r="I910" s="204"/>
      <c r="J910" s="204"/>
      <c r="K910" s="204"/>
      <c r="L910" s="204"/>
      <c r="M910" s="204"/>
      <c r="N910" s="204"/>
    </row>
    <row r="911" spans="1:14" ht="13.5">
      <c r="A911" s="208"/>
      <c r="B911" s="209"/>
      <c r="C911" s="210"/>
      <c r="D911" s="210"/>
      <c r="E911" s="210"/>
      <c r="F911" s="210"/>
      <c r="G911" s="210"/>
      <c r="H911" s="210"/>
      <c r="I911" s="204"/>
      <c r="J911" s="204"/>
      <c r="K911" s="204"/>
      <c r="L911" s="204"/>
      <c r="M911" s="204"/>
      <c r="N911" s="204"/>
    </row>
    <row r="912" spans="1:14" ht="13.5">
      <c r="A912" s="208"/>
      <c r="B912" s="209"/>
      <c r="C912" s="210"/>
      <c r="D912" s="210"/>
      <c r="E912" s="210"/>
      <c r="F912" s="210"/>
      <c r="G912" s="210"/>
      <c r="H912" s="210"/>
      <c r="I912" s="204"/>
      <c r="J912" s="204"/>
      <c r="K912" s="204"/>
      <c r="L912" s="204"/>
      <c r="M912" s="204"/>
      <c r="N912" s="204"/>
    </row>
    <row r="913" spans="1:14" ht="13.5">
      <c r="A913" s="208"/>
      <c r="B913" s="209"/>
      <c r="C913" s="210"/>
      <c r="D913" s="210"/>
      <c r="E913" s="210"/>
      <c r="F913" s="210"/>
      <c r="G913" s="210"/>
      <c r="H913" s="210"/>
      <c r="I913" s="204"/>
      <c r="J913" s="204"/>
      <c r="K913" s="204"/>
      <c r="L913" s="204"/>
      <c r="M913" s="204"/>
      <c r="N913" s="204"/>
    </row>
    <row r="914" spans="1:14" ht="13.5">
      <c r="A914" s="208"/>
      <c r="B914" s="209"/>
      <c r="C914" s="210"/>
      <c r="D914" s="210"/>
      <c r="E914" s="210"/>
      <c r="F914" s="210"/>
      <c r="G914" s="210"/>
      <c r="H914" s="210"/>
      <c r="I914" s="204"/>
      <c r="J914" s="204"/>
      <c r="K914" s="204"/>
      <c r="L914" s="204"/>
      <c r="M914" s="204"/>
      <c r="N914" s="204"/>
    </row>
    <row r="915" spans="1:14" ht="13.5">
      <c r="A915" s="208"/>
      <c r="B915" s="209"/>
      <c r="C915" s="210"/>
      <c r="D915" s="210"/>
      <c r="E915" s="210"/>
      <c r="F915" s="210"/>
      <c r="G915" s="210"/>
      <c r="H915" s="210"/>
      <c r="I915" s="204"/>
      <c r="J915" s="204"/>
      <c r="K915" s="204"/>
      <c r="L915" s="204"/>
      <c r="M915" s="204"/>
      <c r="N915" s="204"/>
    </row>
    <row r="916" spans="1:14" ht="13.5">
      <c r="A916" s="208"/>
      <c r="B916" s="209"/>
      <c r="C916" s="210"/>
      <c r="D916" s="210"/>
      <c r="E916" s="210"/>
      <c r="F916" s="210"/>
      <c r="G916" s="210"/>
      <c r="H916" s="210"/>
      <c r="I916" s="204"/>
      <c r="J916" s="204"/>
      <c r="K916" s="204"/>
      <c r="L916" s="204"/>
      <c r="M916" s="204"/>
      <c r="N916" s="204"/>
    </row>
    <row r="917" spans="1:14" ht="13.5">
      <c r="A917" s="208"/>
      <c r="B917" s="209"/>
      <c r="C917" s="210"/>
      <c r="D917" s="210"/>
      <c r="E917" s="210"/>
      <c r="F917" s="210"/>
      <c r="G917" s="210"/>
      <c r="H917" s="210"/>
      <c r="I917" s="204"/>
      <c r="J917" s="204"/>
      <c r="K917" s="204"/>
      <c r="L917" s="204"/>
      <c r="M917" s="204"/>
      <c r="N917" s="204"/>
    </row>
    <row r="918" spans="1:14" ht="13.5">
      <c r="A918" s="208"/>
      <c r="B918" s="209"/>
      <c r="C918" s="210"/>
      <c r="D918" s="210"/>
      <c r="E918" s="210"/>
      <c r="F918" s="210"/>
      <c r="G918" s="210"/>
      <c r="H918" s="210"/>
      <c r="I918" s="204"/>
      <c r="J918" s="204"/>
      <c r="K918" s="204"/>
      <c r="L918" s="204"/>
      <c r="M918" s="204"/>
      <c r="N918" s="204"/>
    </row>
    <row r="919" spans="1:14" ht="13.5">
      <c r="A919" s="208"/>
      <c r="B919" s="209"/>
      <c r="C919" s="210"/>
      <c r="D919" s="210"/>
      <c r="E919" s="210"/>
      <c r="F919" s="210"/>
      <c r="G919" s="210"/>
      <c r="H919" s="210"/>
      <c r="I919" s="204"/>
      <c r="J919" s="204"/>
      <c r="K919" s="204"/>
      <c r="L919" s="204"/>
      <c r="M919" s="204"/>
      <c r="N919" s="204"/>
    </row>
    <row r="920" spans="1:14" ht="13.5">
      <c r="A920" s="208"/>
      <c r="B920" s="209"/>
      <c r="C920" s="210"/>
      <c r="D920" s="210"/>
      <c r="E920" s="210"/>
      <c r="F920" s="210"/>
      <c r="G920" s="210"/>
      <c r="H920" s="210"/>
      <c r="I920" s="204"/>
      <c r="J920" s="204"/>
      <c r="K920" s="204"/>
      <c r="L920" s="204"/>
      <c r="M920" s="204"/>
      <c r="N920" s="204"/>
    </row>
    <row r="921" spans="1:14" ht="13.5">
      <c r="A921" s="208"/>
      <c r="B921" s="211"/>
      <c r="C921" s="210"/>
      <c r="D921" s="210"/>
      <c r="E921" s="210"/>
      <c r="F921" s="210"/>
      <c r="G921" s="210"/>
      <c r="H921" s="210"/>
      <c r="I921" s="204"/>
      <c r="J921" s="204"/>
      <c r="K921" s="204"/>
      <c r="L921" s="204"/>
      <c r="M921" s="204"/>
      <c r="N921" s="204"/>
    </row>
    <row r="922" spans="1:14" ht="13.5">
      <c r="A922" s="208"/>
      <c r="B922" s="209"/>
      <c r="C922" s="210"/>
      <c r="D922" s="210"/>
      <c r="E922" s="210"/>
      <c r="F922" s="210"/>
      <c r="G922" s="210"/>
      <c r="H922" s="210"/>
      <c r="I922" s="204"/>
      <c r="J922" s="204"/>
      <c r="K922" s="204"/>
      <c r="L922" s="204"/>
      <c r="M922" s="204"/>
      <c r="N922" s="204"/>
    </row>
    <row r="923" spans="1:14" ht="13.5">
      <c r="A923" s="208"/>
      <c r="B923" s="209"/>
      <c r="C923" s="210"/>
      <c r="D923" s="210"/>
      <c r="E923" s="210"/>
      <c r="F923" s="210"/>
      <c r="G923" s="210"/>
      <c r="H923" s="210"/>
      <c r="I923" s="204"/>
      <c r="J923" s="204"/>
      <c r="K923" s="204"/>
      <c r="L923" s="204"/>
      <c r="M923" s="204"/>
      <c r="N923" s="204"/>
    </row>
    <row r="924" spans="1:14" ht="13.5">
      <c r="A924" s="208"/>
      <c r="B924" s="209"/>
      <c r="C924" s="210"/>
      <c r="D924" s="210"/>
      <c r="E924" s="210"/>
      <c r="F924" s="210"/>
      <c r="G924" s="210"/>
      <c r="H924" s="210"/>
      <c r="I924" s="204"/>
      <c r="J924" s="204"/>
      <c r="K924" s="204"/>
      <c r="L924" s="204"/>
      <c r="M924" s="204"/>
      <c r="N924" s="204"/>
    </row>
    <row r="925" spans="1:14" ht="13.5">
      <c r="A925" s="208"/>
      <c r="B925" s="209"/>
      <c r="C925" s="210"/>
      <c r="D925" s="210"/>
      <c r="E925" s="210"/>
      <c r="F925" s="210"/>
      <c r="G925" s="210"/>
      <c r="H925" s="210"/>
      <c r="I925" s="204"/>
      <c r="J925" s="204"/>
      <c r="K925" s="204"/>
      <c r="L925" s="204"/>
      <c r="M925" s="204"/>
      <c r="N925" s="204"/>
    </row>
    <row r="926" spans="1:14" ht="13.5">
      <c r="A926" s="208"/>
      <c r="B926" s="209"/>
      <c r="C926" s="210"/>
      <c r="D926" s="210"/>
      <c r="E926" s="210"/>
      <c r="F926" s="210"/>
      <c r="G926" s="210"/>
      <c r="H926" s="210"/>
      <c r="I926" s="204"/>
      <c r="J926" s="204"/>
      <c r="K926" s="204"/>
      <c r="L926" s="204"/>
      <c r="M926" s="204"/>
      <c r="N926" s="204"/>
    </row>
    <row r="927" spans="1:14" ht="13.5">
      <c r="A927" s="208"/>
      <c r="B927" s="209"/>
      <c r="C927" s="210"/>
      <c r="D927" s="210"/>
      <c r="E927" s="210"/>
      <c r="F927" s="210"/>
      <c r="G927" s="210"/>
      <c r="H927" s="210"/>
      <c r="I927" s="204"/>
      <c r="J927" s="204"/>
      <c r="K927" s="204"/>
      <c r="L927" s="204"/>
      <c r="M927" s="204"/>
      <c r="N927" s="204"/>
    </row>
    <row r="928" spans="1:14" ht="13.5">
      <c r="A928" s="208"/>
      <c r="B928" s="209"/>
      <c r="C928" s="210"/>
      <c r="D928" s="210"/>
      <c r="E928" s="210"/>
      <c r="F928" s="210"/>
      <c r="G928" s="210"/>
      <c r="H928" s="210"/>
      <c r="I928" s="204"/>
      <c r="J928" s="204"/>
      <c r="K928" s="204"/>
      <c r="L928" s="204"/>
      <c r="M928" s="204"/>
      <c r="N928" s="204"/>
    </row>
    <row r="929" spans="1:14" ht="13.5">
      <c r="A929" s="208"/>
      <c r="B929" s="209"/>
      <c r="C929" s="210"/>
      <c r="D929" s="210"/>
      <c r="E929" s="210"/>
      <c r="F929" s="210"/>
      <c r="G929" s="210"/>
      <c r="H929" s="210"/>
      <c r="I929" s="204"/>
      <c r="J929" s="204"/>
      <c r="K929" s="204"/>
      <c r="L929" s="204"/>
      <c r="M929" s="204"/>
      <c r="N929" s="204"/>
    </row>
    <row r="930" spans="1:14" ht="13.5">
      <c r="A930" s="208"/>
      <c r="B930" s="209"/>
      <c r="C930" s="210"/>
      <c r="D930" s="210"/>
      <c r="E930" s="210"/>
      <c r="F930" s="210"/>
      <c r="G930" s="210"/>
      <c r="H930" s="210"/>
      <c r="I930" s="204"/>
      <c r="J930" s="204"/>
      <c r="K930" s="204"/>
      <c r="L930" s="204"/>
      <c r="M930" s="204"/>
      <c r="N930" s="204"/>
    </row>
    <row r="931" spans="1:14" ht="13.5">
      <c r="A931" s="208"/>
      <c r="B931" s="209"/>
      <c r="C931" s="210"/>
      <c r="D931" s="210"/>
      <c r="E931" s="210"/>
      <c r="F931" s="210"/>
      <c r="G931" s="210"/>
      <c r="H931" s="210"/>
      <c r="I931" s="204"/>
      <c r="J931" s="204"/>
      <c r="K931" s="204"/>
      <c r="L931" s="204"/>
      <c r="M931" s="204"/>
      <c r="N931" s="204"/>
    </row>
    <row r="932" spans="1:14" ht="13.5">
      <c r="A932" s="208"/>
      <c r="B932" s="209"/>
      <c r="C932" s="210"/>
      <c r="D932" s="210"/>
      <c r="E932" s="210"/>
      <c r="F932" s="210"/>
      <c r="G932" s="210"/>
      <c r="H932" s="210"/>
      <c r="I932" s="204"/>
      <c r="J932" s="204"/>
      <c r="K932" s="204"/>
      <c r="L932" s="204"/>
      <c r="M932" s="204"/>
      <c r="N932" s="204"/>
    </row>
    <row r="933" spans="1:14" ht="13.5">
      <c r="A933" s="208"/>
      <c r="B933" s="209"/>
      <c r="C933" s="210"/>
      <c r="D933" s="210"/>
      <c r="E933" s="210"/>
      <c r="F933" s="210"/>
      <c r="G933" s="210"/>
      <c r="H933" s="210"/>
      <c r="I933" s="204"/>
      <c r="J933" s="204"/>
      <c r="K933" s="204"/>
      <c r="L933" s="204"/>
      <c r="M933" s="204"/>
      <c r="N933" s="204"/>
    </row>
    <row r="934" spans="1:14" ht="13.5">
      <c r="A934" s="208"/>
      <c r="B934" s="209"/>
      <c r="C934" s="210"/>
      <c r="D934" s="210"/>
      <c r="E934" s="210"/>
      <c r="F934" s="210"/>
      <c r="G934" s="210"/>
      <c r="H934" s="210"/>
      <c r="I934" s="204"/>
      <c r="J934" s="204"/>
      <c r="K934" s="204"/>
      <c r="L934" s="204"/>
      <c r="M934" s="204"/>
      <c r="N934" s="204"/>
    </row>
    <row r="935" spans="1:14" ht="13.5">
      <c r="A935" s="208"/>
      <c r="B935" s="209"/>
      <c r="C935" s="210"/>
      <c r="D935" s="210"/>
      <c r="E935" s="210"/>
      <c r="F935" s="210"/>
      <c r="G935" s="210"/>
      <c r="H935" s="210"/>
      <c r="I935" s="204"/>
      <c r="J935" s="204"/>
      <c r="K935" s="204"/>
      <c r="L935" s="204"/>
      <c r="M935" s="204"/>
      <c r="N935" s="204"/>
    </row>
    <row r="936" spans="1:14" ht="13.5">
      <c r="A936" s="208"/>
      <c r="B936" s="209"/>
      <c r="C936" s="210"/>
      <c r="D936" s="210"/>
      <c r="E936" s="210"/>
      <c r="F936" s="210"/>
      <c r="G936" s="210"/>
      <c r="H936" s="210"/>
      <c r="I936" s="204"/>
      <c r="J936" s="204"/>
      <c r="K936" s="204"/>
      <c r="L936" s="204"/>
      <c r="M936" s="204"/>
      <c r="N936" s="204"/>
    </row>
    <row r="937" spans="1:14" ht="13.5">
      <c r="A937" s="208"/>
      <c r="B937" s="209"/>
      <c r="C937" s="210"/>
      <c r="D937" s="210"/>
      <c r="E937" s="210"/>
      <c r="F937" s="210"/>
      <c r="G937" s="210"/>
      <c r="H937" s="210"/>
      <c r="I937" s="204"/>
      <c r="J937" s="204"/>
      <c r="K937" s="204"/>
      <c r="L937" s="204"/>
      <c r="M937" s="204"/>
      <c r="N937" s="204"/>
    </row>
    <row r="938" spans="1:14" ht="13.5">
      <c r="A938" s="208"/>
      <c r="B938" s="209"/>
      <c r="C938" s="210"/>
      <c r="D938" s="210"/>
      <c r="E938" s="210"/>
      <c r="F938" s="210"/>
      <c r="G938" s="210"/>
      <c r="H938" s="210"/>
      <c r="I938" s="204"/>
      <c r="J938" s="204"/>
      <c r="K938" s="204"/>
      <c r="L938" s="204"/>
      <c r="M938" s="204"/>
      <c r="N938" s="204"/>
    </row>
    <row r="939" spans="1:14" ht="13.5">
      <c r="A939" s="208"/>
      <c r="B939" s="209"/>
      <c r="C939" s="210"/>
      <c r="D939" s="210"/>
      <c r="E939" s="210"/>
      <c r="F939" s="210"/>
      <c r="G939" s="210"/>
      <c r="H939" s="210"/>
      <c r="I939" s="204"/>
      <c r="J939" s="204"/>
      <c r="K939" s="204"/>
      <c r="L939" s="204"/>
      <c r="M939" s="204"/>
      <c r="N939" s="204"/>
    </row>
    <row r="940" spans="1:14" ht="13.5">
      <c r="A940" s="208"/>
      <c r="B940" s="209"/>
      <c r="C940" s="210"/>
      <c r="D940" s="210"/>
      <c r="E940" s="210"/>
      <c r="F940" s="210"/>
      <c r="G940" s="210"/>
      <c r="H940" s="210"/>
      <c r="I940" s="204"/>
      <c r="J940" s="204"/>
      <c r="K940" s="204"/>
      <c r="L940" s="204"/>
      <c r="M940" s="204"/>
      <c r="N940" s="204"/>
    </row>
    <row r="941" spans="1:14" ht="13.5">
      <c r="A941" s="208"/>
      <c r="B941" s="209"/>
      <c r="C941" s="210"/>
      <c r="D941" s="210"/>
      <c r="E941" s="210"/>
      <c r="F941" s="210"/>
      <c r="G941" s="210"/>
      <c r="H941" s="210"/>
      <c r="I941" s="204"/>
      <c r="J941" s="204"/>
      <c r="K941" s="204"/>
      <c r="L941" s="204"/>
      <c r="M941" s="204"/>
      <c r="N941" s="204"/>
    </row>
    <row r="942" spans="1:14" ht="13.5">
      <c r="A942" s="208"/>
      <c r="B942" s="209"/>
      <c r="C942" s="210"/>
      <c r="D942" s="210"/>
      <c r="E942" s="210"/>
      <c r="F942" s="210"/>
      <c r="G942" s="210"/>
      <c r="H942" s="210"/>
      <c r="I942" s="204"/>
      <c r="J942" s="204"/>
      <c r="K942" s="204"/>
      <c r="L942" s="204"/>
      <c r="M942" s="204"/>
      <c r="N942" s="204"/>
    </row>
    <row r="943" spans="1:14" ht="13.5">
      <c r="A943" s="208"/>
      <c r="B943" s="209"/>
      <c r="C943" s="210"/>
      <c r="D943" s="210"/>
      <c r="E943" s="210"/>
      <c r="F943" s="210"/>
      <c r="G943" s="210"/>
      <c r="H943" s="210"/>
      <c r="I943" s="204"/>
      <c r="J943" s="204"/>
      <c r="K943" s="204"/>
      <c r="L943" s="204"/>
      <c r="M943" s="204"/>
      <c r="N943" s="204"/>
    </row>
    <row r="944" spans="1:14" ht="13.5">
      <c r="A944" s="208"/>
      <c r="B944" s="209"/>
      <c r="C944" s="210"/>
      <c r="D944" s="210"/>
      <c r="E944" s="210"/>
      <c r="F944" s="210"/>
      <c r="G944" s="210"/>
      <c r="H944" s="210"/>
      <c r="I944" s="204"/>
      <c r="J944" s="204"/>
      <c r="K944" s="204"/>
      <c r="L944" s="204"/>
      <c r="M944" s="204"/>
      <c r="N944" s="204"/>
    </row>
    <row r="945" spans="1:14" ht="13.5">
      <c r="A945" s="208"/>
      <c r="B945" s="211"/>
      <c r="C945" s="210"/>
      <c r="D945" s="210"/>
      <c r="E945" s="210"/>
      <c r="F945" s="210"/>
      <c r="G945" s="210"/>
      <c r="H945" s="210"/>
      <c r="I945" s="204"/>
      <c r="J945" s="204"/>
      <c r="K945" s="204"/>
      <c r="L945" s="204"/>
      <c r="M945" s="204"/>
      <c r="N945" s="204"/>
    </row>
    <row r="946" spans="1:14" ht="13.5">
      <c r="A946" s="208"/>
      <c r="B946" s="209"/>
      <c r="C946" s="210"/>
      <c r="D946" s="210"/>
      <c r="E946" s="210"/>
      <c r="F946" s="210"/>
      <c r="G946" s="210"/>
      <c r="H946" s="210"/>
      <c r="I946" s="204"/>
      <c r="J946" s="204"/>
      <c r="K946" s="204"/>
      <c r="L946" s="204"/>
      <c r="M946" s="204"/>
      <c r="N946" s="204"/>
    </row>
    <row r="947" spans="1:14" ht="13.5">
      <c r="A947" s="208"/>
      <c r="B947" s="209"/>
      <c r="C947" s="210"/>
      <c r="D947" s="210"/>
      <c r="E947" s="210"/>
      <c r="F947" s="210"/>
      <c r="G947" s="210"/>
      <c r="H947" s="210"/>
      <c r="I947" s="204"/>
      <c r="J947" s="204"/>
      <c r="K947" s="204"/>
      <c r="L947" s="204"/>
      <c r="M947" s="204"/>
      <c r="N947" s="204"/>
    </row>
    <row r="948" spans="1:14" ht="13.5">
      <c r="A948" s="208"/>
      <c r="B948" s="209"/>
      <c r="C948" s="210"/>
      <c r="D948" s="210"/>
      <c r="E948" s="210"/>
      <c r="F948" s="210"/>
      <c r="G948" s="210"/>
      <c r="H948" s="210"/>
      <c r="I948" s="204"/>
      <c r="J948" s="204"/>
      <c r="K948" s="204"/>
      <c r="L948" s="204"/>
      <c r="M948" s="204"/>
      <c r="N948" s="204"/>
    </row>
    <row r="949" spans="1:14" ht="13.5">
      <c r="A949" s="208"/>
      <c r="B949" s="209"/>
      <c r="C949" s="210"/>
      <c r="D949" s="210"/>
      <c r="E949" s="210"/>
      <c r="F949" s="210"/>
      <c r="G949" s="210"/>
      <c r="H949" s="210"/>
      <c r="I949" s="204"/>
      <c r="J949" s="204"/>
      <c r="K949" s="204"/>
      <c r="L949" s="204"/>
      <c r="M949" s="204"/>
      <c r="N949" s="204"/>
    </row>
    <row r="950" spans="1:14" ht="13.5">
      <c r="A950" s="208"/>
      <c r="B950" s="209"/>
      <c r="C950" s="210"/>
      <c r="D950" s="210"/>
      <c r="E950" s="210"/>
      <c r="F950" s="210"/>
      <c r="G950" s="210"/>
      <c r="H950" s="210"/>
      <c r="I950" s="204"/>
      <c r="J950" s="204"/>
      <c r="K950" s="204"/>
      <c r="L950" s="204"/>
      <c r="M950" s="204"/>
      <c r="N950" s="204"/>
    </row>
    <row r="951" spans="1:14" ht="13.5">
      <c r="A951" s="208"/>
      <c r="B951" s="209"/>
      <c r="C951" s="210"/>
      <c r="D951" s="210"/>
      <c r="E951" s="210"/>
      <c r="F951" s="210"/>
      <c r="G951" s="210"/>
      <c r="H951" s="210"/>
      <c r="I951" s="204"/>
      <c r="J951" s="204"/>
      <c r="K951" s="204"/>
      <c r="L951" s="204"/>
      <c r="M951" s="204"/>
      <c r="N951" s="204"/>
    </row>
    <row r="952" spans="1:14" ht="13.5">
      <c r="A952" s="208"/>
      <c r="B952" s="209"/>
      <c r="C952" s="210"/>
      <c r="D952" s="210"/>
      <c r="E952" s="210"/>
      <c r="F952" s="210"/>
      <c r="G952" s="210"/>
      <c r="H952" s="210"/>
      <c r="I952" s="204"/>
      <c r="J952" s="204"/>
      <c r="K952" s="204"/>
      <c r="L952" s="204"/>
      <c r="M952" s="204"/>
      <c r="N952" s="204"/>
    </row>
    <row r="953" spans="1:14" ht="13.5">
      <c r="A953" s="208"/>
      <c r="B953" s="209"/>
      <c r="C953" s="210"/>
      <c r="D953" s="210"/>
      <c r="E953" s="210"/>
      <c r="F953" s="210"/>
      <c r="G953" s="210"/>
      <c r="H953" s="210"/>
      <c r="I953" s="204"/>
      <c r="J953" s="204"/>
      <c r="K953" s="204"/>
      <c r="L953" s="204"/>
      <c r="M953" s="204"/>
      <c r="N953" s="204"/>
    </row>
    <row r="954" spans="1:14" ht="13.5">
      <c r="A954" s="208"/>
      <c r="B954" s="209"/>
      <c r="C954" s="210"/>
      <c r="D954" s="210"/>
      <c r="E954" s="210"/>
      <c r="F954" s="210"/>
      <c r="G954" s="210"/>
      <c r="H954" s="210"/>
      <c r="I954" s="204"/>
      <c r="J954" s="204"/>
      <c r="K954" s="204"/>
      <c r="L954" s="204"/>
      <c r="M954" s="204"/>
      <c r="N954" s="204"/>
    </row>
    <row r="955" spans="1:14" ht="13.5">
      <c r="A955" s="208"/>
      <c r="B955" s="209"/>
      <c r="C955" s="210"/>
      <c r="D955" s="210"/>
      <c r="E955" s="210"/>
      <c r="F955" s="210"/>
      <c r="G955" s="210"/>
      <c r="H955" s="210"/>
      <c r="I955" s="204"/>
      <c r="J955" s="204"/>
      <c r="K955" s="204"/>
      <c r="L955" s="204"/>
      <c r="M955" s="204"/>
      <c r="N955" s="204"/>
    </row>
    <row r="956" spans="1:14" ht="13.5">
      <c r="A956" s="208"/>
      <c r="B956" s="209"/>
      <c r="C956" s="210"/>
      <c r="D956" s="210"/>
      <c r="E956" s="210"/>
      <c r="F956" s="210"/>
      <c r="G956" s="210"/>
      <c r="H956" s="210"/>
      <c r="I956" s="204"/>
      <c r="J956" s="204"/>
      <c r="K956" s="204"/>
      <c r="L956" s="204"/>
      <c r="M956" s="204"/>
      <c r="N956" s="204"/>
    </row>
    <row r="957" spans="1:14" ht="13.5">
      <c r="A957" s="208"/>
      <c r="B957" s="209"/>
      <c r="C957" s="210"/>
      <c r="D957" s="210"/>
      <c r="E957" s="210"/>
      <c r="F957" s="210"/>
      <c r="G957" s="210"/>
      <c r="H957" s="210"/>
      <c r="I957" s="204"/>
      <c r="J957" s="204"/>
      <c r="K957" s="204"/>
      <c r="L957" s="204"/>
      <c r="M957" s="204"/>
      <c r="N957" s="204"/>
    </row>
    <row r="958" spans="1:14" ht="13.5">
      <c r="A958" s="208"/>
      <c r="B958" s="209"/>
      <c r="C958" s="210"/>
      <c r="D958" s="210"/>
      <c r="E958" s="210"/>
      <c r="F958" s="210"/>
      <c r="G958" s="210"/>
      <c r="H958" s="210"/>
      <c r="I958" s="204"/>
      <c r="J958" s="204"/>
      <c r="K958" s="204"/>
      <c r="L958" s="204"/>
      <c r="M958" s="204"/>
      <c r="N958" s="204"/>
    </row>
    <row r="959" spans="1:14" ht="13.5">
      <c r="A959" s="208"/>
      <c r="B959" s="209"/>
      <c r="C959" s="210"/>
      <c r="D959" s="210"/>
      <c r="E959" s="210"/>
      <c r="F959" s="210"/>
      <c r="G959" s="210"/>
      <c r="H959" s="210"/>
      <c r="I959" s="204"/>
      <c r="J959" s="204"/>
      <c r="K959" s="204"/>
      <c r="L959" s="204"/>
      <c r="M959" s="204"/>
      <c r="N959" s="204"/>
    </row>
    <row r="960" spans="1:14" ht="13.5">
      <c r="A960" s="208"/>
      <c r="B960" s="209"/>
      <c r="C960" s="210"/>
      <c r="D960" s="210"/>
      <c r="E960" s="210"/>
      <c r="F960" s="210"/>
      <c r="G960" s="210"/>
      <c r="H960" s="210"/>
      <c r="I960" s="204"/>
      <c r="J960" s="204"/>
      <c r="K960" s="204"/>
      <c r="L960" s="204"/>
      <c r="M960" s="204"/>
      <c r="N960" s="204"/>
    </row>
    <row r="961" spans="1:14" ht="13.5">
      <c r="A961" s="208"/>
      <c r="B961" s="209"/>
      <c r="C961" s="210"/>
      <c r="D961" s="210"/>
      <c r="E961" s="210"/>
      <c r="F961" s="210"/>
      <c r="G961" s="210"/>
      <c r="H961" s="210"/>
      <c r="I961" s="204"/>
      <c r="J961" s="204"/>
      <c r="K961" s="204"/>
      <c r="L961" s="204"/>
      <c r="M961" s="204"/>
      <c r="N961" s="204"/>
    </row>
    <row r="962" spans="1:14" ht="13.5">
      <c r="A962" s="208"/>
      <c r="B962" s="209"/>
      <c r="C962" s="210"/>
      <c r="D962" s="210"/>
      <c r="E962" s="210"/>
      <c r="F962" s="210"/>
      <c r="G962" s="210"/>
      <c r="H962" s="210"/>
      <c r="I962" s="204"/>
      <c r="J962" s="204"/>
      <c r="K962" s="204"/>
      <c r="L962" s="204"/>
      <c r="M962" s="204"/>
      <c r="N962" s="204"/>
    </row>
    <row r="963" spans="1:14" ht="13.5">
      <c r="A963" s="208"/>
      <c r="B963" s="209"/>
      <c r="C963" s="210"/>
      <c r="D963" s="210"/>
      <c r="E963" s="210"/>
      <c r="F963" s="210"/>
      <c r="G963" s="210"/>
      <c r="H963" s="210"/>
      <c r="I963" s="204"/>
      <c r="J963" s="204"/>
      <c r="K963" s="204"/>
      <c r="L963" s="204"/>
      <c r="M963" s="204"/>
      <c r="N963" s="204"/>
    </row>
    <row r="964" spans="1:14" ht="13.5">
      <c r="A964" s="208"/>
      <c r="B964" s="209"/>
      <c r="C964" s="210"/>
      <c r="D964" s="210"/>
      <c r="E964" s="210"/>
      <c r="F964" s="210"/>
      <c r="G964" s="210"/>
      <c r="H964" s="210"/>
      <c r="I964" s="204"/>
      <c r="J964" s="204"/>
      <c r="K964" s="204"/>
      <c r="L964" s="204"/>
      <c r="M964" s="204"/>
      <c r="N964" s="204"/>
    </row>
    <row r="965" spans="1:14" ht="13.5">
      <c r="A965" s="208"/>
      <c r="B965" s="209"/>
      <c r="C965" s="210"/>
      <c r="D965" s="210"/>
      <c r="E965" s="210"/>
      <c r="F965" s="210"/>
      <c r="G965" s="210"/>
      <c r="H965" s="210"/>
      <c r="I965" s="204"/>
      <c r="J965" s="204"/>
      <c r="K965" s="204"/>
      <c r="L965" s="204"/>
      <c r="M965" s="204"/>
      <c r="N965" s="204"/>
    </row>
    <row r="966" spans="1:14" ht="13.5">
      <c r="A966" s="208"/>
      <c r="B966" s="209"/>
      <c r="C966" s="210"/>
      <c r="D966" s="210"/>
      <c r="E966" s="210"/>
      <c r="F966" s="210"/>
      <c r="G966" s="210"/>
      <c r="H966" s="210"/>
      <c r="I966" s="204"/>
      <c r="J966" s="204"/>
      <c r="K966" s="204"/>
      <c r="L966" s="204"/>
      <c r="M966" s="204"/>
      <c r="N966" s="204"/>
    </row>
    <row r="967" spans="1:14" ht="13.5">
      <c r="A967" s="208"/>
      <c r="B967" s="209"/>
      <c r="C967" s="210"/>
      <c r="D967" s="210"/>
      <c r="E967" s="210"/>
      <c r="F967" s="210"/>
      <c r="G967" s="210"/>
      <c r="H967" s="210"/>
      <c r="I967" s="204"/>
      <c r="J967" s="204"/>
      <c r="K967" s="204"/>
      <c r="L967" s="204"/>
      <c r="M967" s="204"/>
      <c r="N967" s="204"/>
    </row>
    <row r="968" spans="1:14" ht="13.5">
      <c r="A968" s="208"/>
      <c r="B968" s="209"/>
      <c r="C968" s="210"/>
      <c r="D968" s="210"/>
      <c r="E968" s="210"/>
      <c r="F968" s="210"/>
      <c r="G968" s="210"/>
      <c r="H968" s="210"/>
      <c r="I968" s="204"/>
      <c r="J968" s="204"/>
      <c r="K968" s="204"/>
      <c r="L968" s="204"/>
      <c r="M968" s="204"/>
      <c r="N968" s="204"/>
    </row>
    <row r="969" spans="1:14" ht="13.5">
      <c r="A969" s="208"/>
      <c r="B969" s="211"/>
      <c r="C969" s="210"/>
      <c r="D969" s="210"/>
      <c r="E969" s="210"/>
      <c r="F969" s="210"/>
      <c r="G969" s="210"/>
      <c r="H969" s="210"/>
      <c r="I969" s="204"/>
      <c r="J969" s="204"/>
      <c r="K969" s="204"/>
      <c r="L969" s="204"/>
      <c r="M969" s="204"/>
      <c r="N969" s="204"/>
    </row>
    <row r="970" spans="1:14" ht="13.5">
      <c r="A970" s="208"/>
      <c r="B970" s="209"/>
      <c r="C970" s="210"/>
      <c r="D970" s="210"/>
      <c r="E970" s="210"/>
      <c r="F970" s="210"/>
      <c r="G970" s="210"/>
      <c r="H970" s="210"/>
      <c r="I970" s="204"/>
      <c r="J970" s="204"/>
      <c r="K970" s="204"/>
      <c r="L970" s="204"/>
      <c r="M970" s="204"/>
      <c r="N970" s="204"/>
    </row>
    <row r="971" spans="1:14" ht="13.5">
      <c r="A971" s="208"/>
      <c r="B971" s="209"/>
      <c r="C971" s="210"/>
      <c r="D971" s="210"/>
      <c r="E971" s="210"/>
      <c r="F971" s="210"/>
      <c r="G971" s="210"/>
      <c r="H971" s="210"/>
      <c r="I971" s="204"/>
      <c r="J971" s="204"/>
      <c r="K971" s="204"/>
      <c r="L971" s="204"/>
      <c r="M971" s="204"/>
      <c r="N971" s="204"/>
    </row>
    <row r="972" spans="1:14" ht="13.5">
      <c r="A972" s="208"/>
      <c r="B972" s="209"/>
      <c r="C972" s="210"/>
      <c r="D972" s="210"/>
      <c r="E972" s="210"/>
      <c r="F972" s="210"/>
      <c r="G972" s="210"/>
      <c r="H972" s="210"/>
      <c r="I972" s="204"/>
      <c r="J972" s="204"/>
      <c r="K972" s="204"/>
      <c r="L972" s="204"/>
      <c r="M972" s="204"/>
      <c r="N972" s="204"/>
    </row>
    <row r="973" spans="1:14" ht="13.5">
      <c r="A973" s="208"/>
      <c r="B973" s="209"/>
      <c r="C973" s="210"/>
      <c r="D973" s="210"/>
      <c r="E973" s="210"/>
      <c r="F973" s="210"/>
      <c r="G973" s="210"/>
      <c r="H973" s="210"/>
      <c r="I973" s="204"/>
      <c r="J973" s="204"/>
      <c r="K973" s="204"/>
      <c r="L973" s="204"/>
      <c r="M973" s="204"/>
      <c r="N973" s="204"/>
    </row>
    <row r="974" spans="1:14" ht="13.5">
      <c r="A974" s="208"/>
      <c r="B974" s="209"/>
      <c r="C974" s="210"/>
      <c r="D974" s="210"/>
      <c r="E974" s="210"/>
      <c r="F974" s="210"/>
      <c r="G974" s="210"/>
      <c r="H974" s="210"/>
      <c r="I974" s="204"/>
      <c r="J974" s="204"/>
      <c r="K974" s="204"/>
      <c r="L974" s="204"/>
      <c r="M974" s="204"/>
      <c r="N974" s="204"/>
    </row>
    <row r="975" spans="1:14" ht="13.5">
      <c r="A975" s="208"/>
      <c r="B975" s="209"/>
      <c r="C975" s="210"/>
      <c r="D975" s="210"/>
      <c r="E975" s="210"/>
      <c r="F975" s="210"/>
      <c r="G975" s="210"/>
      <c r="H975" s="210"/>
      <c r="I975" s="204"/>
      <c r="J975" s="204"/>
      <c r="K975" s="204"/>
      <c r="L975" s="204"/>
      <c r="M975" s="204"/>
      <c r="N975" s="204"/>
    </row>
    <row r="976" spans="1:14" ht="13.5">
      <c r="A976" s="208"/>
      <c r="B976" s="209"/>
      <c r="C976" s="210"/>
      <c r="D976" s="210"/>
      <c r="E976" s="210"/>
      <c r="F976" s="210"/>
      <c r="G976" s="210"/>
      <c r="H976" s="210"/>
      <c r="I976" s="204"/>
      <c r="J976" s="204"/>
      <c r="K976" s="204"/>
      <c r="L976" s="204"/>
      <c r="M976" s="204"/>
      <c r="N976" s="204"/>
    </row>
    <row r="977" spans="1:14" ht="13.5">
      <c r="A977" s="208"/>
      <c r="B977" s="209"/>
      <c r="C977" s="210"/>
      <c r="D977" s="210"/>
      <c r="E977" s="210"/>
      <c r="F977" s="210"/>
      <c r="G977" s="210"/>
      <c r="H977" s="210"/>
      <c r="I977" s="204"/>
      <c r="J977" s="204"/>
      <c r="K977" s="204"/>
      <c r="L977" s="204"/>
      <c r="M977" s="204"/>
      <c r="N977" s="204"/>
    </row>
    <row r="978" spans="1:14" ht="13.5">
      <c r="A978" s="208"/>
      <c r="B978" s="209"/>
      <c r="C978" s="210"/>
      <c r="D978" s="210"/>
      <c r="E978" s="210"/>
      <c r="F978" s="210"/>
      <c r="G978" s="210"/>
      <c r="H978" s="210"/>
      <c r="I978" s="204"/>
      <c r="J978" s="204"/>
      <c r="K978" s="204"/>
      <c r="L978" s="204"/>
      <c r="M978" s="204"/>
      <c r="N978" s="204"/>
    </row>
    <row r="979" spans="1:14" ht="13.5">
      <c r="A979" s="208"/>
      <c r="B979" s="209"/>
      <c r="C979" s="210"/>
      <c r="D979" s="210"/>
      <c r="E979" s="210"/>
      <c r="F979" s="210"/>
      <c r="G979" s="210"/>
      <c r="H979" s="210"/>
      <c r="I979" s="204"/>
      <c r="J979" s="204"/>
      <c r="K979" s="204"/>
      <c r="L979" s="204"/>
      <c r="M979" s="204"/>
      <c r="N979" s="204"/>
    </row>
    <row r="980" spans="1:14" ht="13.5">
      <c r="A980" s="208"/>
      <c r="B980" s="209"/>
      <c r="C980" s="210"/>
      <c r="D980" s="210"/>
      <c r="E980" s="210"/>
      <c r="F980" s="210"/>
      <c r="G980" s="210"/>
      <c r="H980" s="210"/>
      <c r="I980" s="204"/>
      <c r="J980" s="204"/>
      <c r="K980" s="204"/>
      <c r="L980" s="204"/>
      <c r="M980" s="204"/>
      <c r="N980" s="204"/>
    </row>
    <row r="981" spans="1:14" ht="13.5">
      <c r="A981" s="208"/>
      <c r="B981" s="209"/>
      <c r="C981" s="210"/>
      <c r="D981" s="210"/>
      <c r="E981" s="210"/>
      <c r="F981" s="210"/>
      <c r="G981" s="210"/>
      <c r="H981" s="210"/>
      <c r="I981" s="204"/>
      <c r="J981" s="204"/>
      <c r="K981" s="204"/>
      <c r="L981" s="204"/>
      <c r="M981" s="204"/>
      <c r="N981" s="204"/>
    </row>
    <row r="982" spans="1:14" ht="13.5">
      <c r="A982" s="208"/>
      <c r="B982" s="209"/>
      <c r="C982" s="210"/>
      <c r="D982" s="210"/>
      <c r="E982" s="210"/>
      <c r="F982" s="210"/>
      <c r="G982" s="210"/>
      <c r="H982" s="210"/>
      <c r="I982" s="204"/>
      <c r="J982" s="204"/>
      <c r="K982" s="204"/>
      <c r="L982" s="204"/>
      <c r="M982" s="204"/>
      <c r="N982" s="204"/>
    </row>
    <row r="983" spans="1:14" ht="13.5">
      <c r="A983" s="208"/>
      <c r="B983" s="209"/>
      <c r="C983" s="210"/>
      <c r="D983" s="210"/>
      <c r="E983" s="210"/>
      <c r="F983" s="210"/>
      <c r="G983" s="210"/>
      <c r="H983" s="210"/>
      <c r="I983" s="204"/>
      <c r="J983" s="204"/>
      <c r="K983" s="204"/>
      <c r="L983" s="204"/>
      <c r="M983" s="204"/>
      <c r="N983" s="204"/>
    </row>
    <row r="984" spans="1:14" ht="13.5">
      <c r="A984" s="208"/>
      <c r="B984" s="209"/>
      <c r="C984" s="210"/>
      <c r="D984" s="210"/>
      <c r="E984" s="210"/>
      <c r="F984" s="210"/>
      <c r="G984" s="210"/>
      <c r="H984" s="210"/>
      <c r="I984" s="204"/>
      <c r="J984" s="204"/>
      <c r="K984" s="204"/>
      <c r="L984" s="204"/>
      <c r="M984" s="204"/>
      <c r="N984" s="204"/>
    </row>
    <row r="985" spans="1:14" ht="13.5">
      <c r="A985" s="208"/>
      <c r="B985" s="209"/>
      <c r="C985" s="210"/>
      <c r="D985" s="210"/>
      <c r="E985" s="210"/>
      <c r="F985" s="210"/>
      <c r="G985" s="210"/>
      <c r="H985" s="210"/>
      <c r="I985" s="204"/>
      <c r="J985" s="204"/>
      <c r="K985" s="204"/>
      <c r="L985" s="204"/>
      <c r="M985" s="204"/>
      <c r="N985" s="204"/>
    </row>
    <row r="986" spans="1:14" ht="13.5">
      <c r="A986" s="208"/>
      <c r="B986" s="209"/>
      <c r="C986" s="210"/>
      <c r="D986" s="210"/>
      <c r="E986" s="210"/>
      <c r="F986" s="210"/>
      <c r="G986" s="210"/>
      <c r="H986" s="210"/>
      <c r="I986" s="204"/>
      <c r="J986" s="204"/>
      <c r="K986" s="204"/>
      <c r="L986" s="204"/>
      <c r="M986" s="204"/>
      <c r="N986" s="204"/>
    </row>
    <row r="987" spans="1:14" ht="13.5">
      <c r="A987" s="208"/>
      <c r="B987" s="209"/>
      <c r="C987" s="210"/>
      <c r="D987" s="210"/>
      <c r="E987" s="210"/>
      <c r="F987" s="210"/>
      <c r="G987" s="210"/>
      <c r="H987" s="210"/>
      <c r="I987" s="204"/>
      <c r="J987" s="204"/>
      <c r="K987" s="204"/>
      <c r="L987" s="204"/>
      <c r="M987" s="204"/>
      <c r="N987" s="204"/>
    </row>
    <row r="988" spans="1:14" ht="13.5">
      <c r="A988" s="208"/>
      <c r="B988" s="209"/>
      <c r="C988" s="210"/>
      <c r="D988" s="210"/>
      <c r="E988" s="210"/>
      <c r="F988" s="210"/>
      <c r="G988" s="210"/>
      <c r="H988" s="210"/>
      <c r="I988" s="204"/>
      <c r="J988" s="204"/>
      <c r="K988" s="204"/>
      <c r="L988" s="204"/>
      <c r="M988" s="204"/>
      <c r="N988" s="204"/>
    </row>
    <row r="989" spans="1:14" ht="13.5">
      <c r="A989" s="208"/>
      <c r="B989" s="209"/>
      <c r="C989" s="210"/>
      <c r="D989" s="210"/>
      <c r="E989" s="210"/>
      <c r="F989" s="210"/>
      <c r="G989" s="210"/>
      <c r="H989" s="210"/>
      <c r="I989" s="204"/>
      <c r="J989" s="204"/>
      <c r="K989" s="204"/>
      <c r="L989" s="204"/>
      <c r="M989" s="204"/>
      <c r="N989" s="204"/>
    </row>
    <row r="990" spans="1:14" ht="13.5">
      <c r="A990" s="208"/>
      <c r="B990" s="209"/>
      <c r="C990" s="210"/>
      <c r="D990" s="210"/>
      <c r="E990" s="210"/>
      <c r="F990" s="210"/>
      <c r="G990" s="210"/>
      <c r="H990" s="210"/>
      <c r="I990" s="204"/>
      <c r="J990" s="204"/>
      <c r="K990" s="204"/>
      <c r="L990" s="204"/>
      <c r="M990" s="204"/>
      <c r="N990" s="204"/>
    </row>
    <row r="991" spans="1:14" ht="13.5">
      <c r="A991" s="208"/>
      <c r="B991" s="209"/>
      <c r="C991" s="210"/>
      <c r="D991" s="210"/>
      <c r="E991" s="210"/>
      <c r="F991" s="210"/>
      <c r="G991" s="210"/>
      <c r="H991" s="210"/>
      <c r="I991" s="204"/>
      <c r="J991" s="204"/>
      <c r="K991" s="204"/>
      <c r="L991" s="204"/>
      <c r="M991" s="204"/>
      <c r="N991" s="204"/>
    </row>
    <row r="992" spans="1:14" ht="13.5">
      <c r="A992" s="208"/>
      <c r="B992" s="209"/>
      <c r="C992" s="210"/>
      <c r="D992" s="210"/>
      <c r="E992" s="210"/>
      <c r="F992" s="210"/>
      <c r="G992" s="210"/>
      <c r="H992" s="210"/>
      <c r="I992" s="204"/>
      <c r="J992" s="204"/>
      <c r="K992" s="204"/>
      <c r="L992" s="204"/>
      <c r="M992" s="204"/>
      <c r="N992" s="204"/>
    </row>
    <row r="993" spans="1:14" ht="13.5">
      <c r="A993" s="208"/>
      <c r="B993" s="211"/>
      <c r="C993" s="210"/>
      <c r="D993" s="210"/>
      <c r="E993" s="210"/>
      <c r="F993" s="210"/>
      <c r="G993" s="210"/>
      <c r="H993" s="210"/>
      <c r="I993" s="204"/>
      <c r="J993" s="204"/>
      <c r="K993" s="204"/>
      <c r="L993" s="204"/>
      <c r="M993" s="204"/>
      <c r="N993" s="204"/>
    </row>
    <row r="994" spans="1:14" ht="13.5">
      <c r="A994" s="208"/>
      <c r="B994" s="209"/>
      <c r="C994" s="210"/>
      <c r="D994" s="210"/>
      <c r="E994" s="210"/>
      <c r="F994" s="210"/>
      <c r="G994" s="210"/>
      <c r="H994" s="210"/>
      <c r="I994" s="204"/>
      <c r="J994" s="204"/>
      <c r="K994" s="204"/>
      <c r="L994" s="204"/>
      <c r="M994" s="204"/>
      <c r="N994" s="204"/>
    </row>
    <row r="995" spans="1:14" ht="13.5">
      <c r="A995" s="208"/>
      <c r="B995" s="209"/>
      <c r="C995" s="210"/>
      <c r="D995" s="210"/>
      <c r="E995" s="210"/>
      <c r="F995" s="210"/>
      <c r="G995" s="210"/>
      <c r="H995" s="210"/>
      <c r="I995" s="204"/>
      <c r="J995" s="204"/>
      <c r="K995" s="204"/>
      <c r="L995" s="204"/>
      <c r="M995" s="204"/>
      <c r="N995" s="204"/>
    </row>
    <row r="996" spans="1:14" ht="13.5">
      <c r="A996" s="208"/>
      <c r="B996" s="209"/>
      <c r="C996" s="210"/>
      <c r="D996" s="210"/>
      <c r="E996" s="210"/>
      <c r="F996" s="210"/>
      <c r="G996" s="210"/>
      <c r="H996" s="210"/>
      <c r="I996" s="204"/>
      <c r="J996" s="204"/>
      <c r="K996" s="204"/>
      <c r="L996" s="204"/>
      <c r="M996" s="204"/>
      <c r="N996" s="204"/>
    </row>
    <row r="997" spans="1:14" ht="13.5">
      <c r="A997" s="208"/>
      <c r="B997" s="209"/>
      <c r="C997" s="210"/>
      <c r="D997" s="210"/>
      <c r="E997" s="210"/>
      <c r="F997" s="210"/>
      <c r="G997" s="210"/>
      <c r="H997" s="210"/>
      <c r="I997" s="204"/>
      <c r="J997" s="204"/>
      <c r="K997" s="204"/>
      <c r="L997" s="204"/>
      <c r="M997" s="204"/>
      <c r="N997" s="204"/>
    </row>
    <row r="998" spans="1:14" ht="13.5">
      <c r="A998" s="208"/>
      <c r="B998" s="209"/>
      <c r="C998" s="210"/>
      <c r="D998" s="210"/>
      <c r="E998" s="210"/>
      <c r="F998" s="210"/>
      <c r="G998" s="210"/>
      <c r="H998" s="210"/>
      <c r="I998" s="204"/>
      <c r="J998" s="204"/>
      <c r="K998" s="204"/>
      <c r="L998" s="204"/>
      <c r="M998" s="204"/>
      <c r="N998" s="204"/>
    </row>
    <row r="999" spans="1:14" ht="13.5">
      <c r="A999" s="208"/>
      <c r="B999" s="209"/>
      <c r="C999" s="210"/>
      <c r="D999" s="210"/>
      <c r="E999" s="210"/>
      <c r="F999" s="210"/>
      <c r="G999" s="210"/>
      <c r="H999" s="210"/>
      <c r="I999" s="204"/>
      <c r="J999" s="204"/>
      <c r="K999" s="204"/>
      <c r="L999" s="204"/>
      <c r="M999" s="204"/>
      <c r="N999" s="204"/>
    </row>
    <row r="1000" spans="1:14" ht="13.5">
      <c r="A1000" s="208"/>
      <c r="B1000" s="209"/>
      <c r="C1000" s="210"/>
      <c r="D1000" s="210"/>
      <c r="E1000" s="210"/>
      <c r="F1000" s="210"/>
      <c r="G1000" s="210"/>
      <c r="H1000" s="210"/>
      <c r="I1000" s="204"/>
      <c r="J1000" s="204"/>
      <c r="K1000" s="204"/>
      <c r="L1000" s="204"/>
      <c r="M1000" s="204"/>
      <c r="N1000" s="204"/>
    </row>
    <row r="1001" spans="1:14" ht="13.5">
      <c r="A1001" s="208"/>
      <c r="B1001" s="209"/>
      <c r="C1001" s="210"/>
      <c r="D1001" s="210"/>
      <c r="E1001" s="210"/>
      <c r="F1001" s="210"/>
      <c r="G1001" s="210"/>
      <c r="H1001" s="210"/>
      <c r="I1001" s="204"/>
      <c r="J1001" s="204"/>
      <c r="K1001" s="204"/>
      <c r="L1001" s="204"/>
      <c r="M1001" s="204"/>
      <c r="N1001" s="204"/>
    </row>
    <row r="1002" spans="1:14" ht="13.5">
      <c r="A1002" s="208"/>
      <c r="B1002" s="209"/>
      <c r="C1002" s="210"/>
      <c r="D1002" s="210"/>
      <c r="E1002" s="210"/>
      <c r="F1002" s="210"/>
      <c r="G1002" s="210"/>
      <c r="H1002" s="210"/>
      <c r="I1002" s="204"/>
      <c r="J1002" s="204"/>
      <c r="K1002" s="204"/>
      <c r="L1002" s="204"/>
      <c r="M1002" s="204"/>
      <c r="N1002" s="204"/>
    </row>
    <row r="1003" spans="1:14" ht="13.5">
      <c r="A1003" s="208"/>
      <c r="B1003" s="209"/>
      <c r="C1003" s="210"/>
      <c r="D1003" s="210"/>
      <c r="E1003" s="210"/>
      <c r="F1003" s="210"/>
      <c r="G1003" s="210"/>
      <c r="H1003" s="210"/>
      <c r="I1003" s="204"/>
      <c r="J1003" s="204"/>
      <c r="K1003" s="204"/>
      <c r="L1003" s="204"/>
      <c r="M1003" s="204"/>
      <c r="N1003" s="204"/>
    </row>
    <row r="1004" spans="1:14" ht="13.5">
      <c r="A1004" s="208"/>
      <c r="B1004" s="209"/>
      <c r="C1004" s="210"/>
      <c r="D1004" s="210"/>
      <c r="E1004" s="210"/>
      <c r="F1004" s="210"/>
      <c r="G1004" s="210"/>
      <c r="H1004" s="210"/>
      <c r="I1004" s="204"/>
      <c r="J1004" s="204"/>
      <c r="K1004" s="204"/>
      <c r="L1004" s="204"/>
      <c r="M1004" s="204"/>
      <c r="N1004" s="204"/>
    </row>
    <row r="1005" spans="1:14" ht="13.5">
      <c r="A1005" s="208"/>
      <c r="B1005" s="209"/>
      <c r="C1005" s="210"/>
      <c r="D1005" s="210"/>
      <c r="E1005" s="210"/>
      <c r="F1005" s="210"/>
      <c r="G1005" s="210"/>
      <c r="H1005" s="210"/>
      <c r="I1005" s="204"/>
      <c r="J1005" s="204"/>
      <c r="K1005" s="204"/>
      <c r="L1005" s="204"/>
      <c r="M1005" s="204"/>
      <c r="N1005" s="204"/>
    </row>
    <row r="1006" spans="1:14" ht="13.5">
      <c r="A1006" s="208"/>
      <c r="B1006" s="209"/>
      <c r="C1006" s="210"/>
      <c r="D1006" s="210"/>
      <c r="E1006" s="210"/>
      <c r="F1006" s="210"/>
      <c r="G1006" s="210"/>
      <c r="H1006" s="210"/>
      <c r="I1006" s="204"/>
      <c r="J1006" s="204"/>
      <c r="K1006" s="204"/>
      <c r="L1006" s="204"/>
      <c r="M1006" s="204"/>
      <c r="N1006" s="204"/>
    </row>
    <row r="1007" spans="1:14" ht="13.5">
      <c r="A1007" s="208"/>
      <c r="B1007" s="209"/>
      <c r="C1007" s="210"/>
      <c r="D1007" s="210"/>
      <c r="E1007" s="210"/>
      <c r="F1007" s="210"/>
      <c r="G1007" s="210"/>
      <c r="H1007" s="210"/>
      <c r="I1007" s="204"/>
      <c r="J1007" s="204"/>
      <c r="K1007" s="204"/>
      <c r="L1007" s="204"/>
      <c r="M1007" s="204"/>
      <c r="N1007" s="204"/>
    </row>
    <row r="1008" spans="1:14" ht="13.5">
      <c r="A1008" s="208"/>
      <c r="B1008" s="209"/>
      <c r="C1008" s="210"/>
      <c r="D1008" s="210"/>
      <c r="E1008" s="210"/>
      <c r="F1008" s="210"/>
      <c r="G1008" s="210"/>
      <c r="H1008" s="210"/>
      <c r="I1008" s="204"/>
      <c r="J1008" s="204"/>
      <c r="K1008" s="204"/>
      <c r="L1008" s="204"/>
      <c r="M1008" s="204"/>
      <c r="N1008" s="204"/>
    </row>
    <row r="1009" spans="1:14" ht="13.5">
      <c r="A1009" s="208"/>
      <c r="B1009" s="209"/>
      <c r="C1009" s="210"/>
      <c r="D1009" s="210"/>
      <c r="E1009" s="210"/>
      <c r="F1009" s="210"/>
      <c r="G1009" s="210"/>
      <c r="H1009" s="210"/>
      <c r="I1009" s="204"/>
      <c r="J1009" s="204"/>
      <c r="K1009" s="204"/>
      <c r="L1009" s="204"/>
      <c r="M1009" s="204"/>
      <c r="N1009" s="204"/>
    </row>
    <row r="1010" spans="1:14" ht="13.5">
      <c r="A1010" s="208"/>
      <c r="B1010" s="209"/>
      <c r="C1010" s="210"/>
      <c r="D1010" s="210"/>
      <c r="E1010" s="210"/>
      <c r="F1010" s="210"/>
      <c r="G1010" s="210"/>
      <c r="H1010" s="210"/>
      <c r="I1010" s="204"/>
      <c r="J1010" s="204"/>
      <c r="K1010" s="204"/>
      <c r="L1010" s="204"/>
      <c r="M1010" s="204"/>
      <c r="N1010" s="204"/>
    </row>
    <row r="1011" spans="1:14" ht="13.5">
      <c r="A1011" s="208"/>
      <c r="B1011" s="209"/>
      <c r="C1011" s="210"/>
      <c r="D1011" s="210"/>
      <c r="E1011" s="210"/>
      <c r="F1011" s="210"/>
      <c r="G1011" s="210"/>
      <c r="H1011" s="210"/>
      <c r="I1011" s="204"/>
      <c r="J1011" s="204"/>
      <c r="K1011" s="204"/>
      <c r="L1011" s="204"/>
      <c r="M1011" s="204"/>
      <c r="N1011" s="204"/>
    </row>
    <row r="1012" spans="1:14" ht="13.5">
      <c r="A1012" s="208"/>
      <c r="B1012" s="209"/>
      <c r="C1012" s="210"/>
      <c r="D1012" s="210"/>
      <c r="E1012" s="210"/>
      <c r="F1012" s="210"/>
      <c r="G1012" s="210"/>
      <c r="H1012" s="210"/>
      <c r="I1012" s="204"/>
      <c r="J1012" s="204"/>
      <c r="K1012" s="204"/>
      <c r="L1012" s="204"/>
      <c r="M1012" s="204"/>
      <c r="N1012" s="204"/>
    </row>
    <row r="1013" spans="1:14" ht="13.5">
      <c r="A1013" s="208"/>
      <c r="B1013" s="209"/>
      <c r="C1013" s="210"/>
      <c r="D1013" s="210"/>
      <c r="E1013" s="210"/>
      <c r="F1013" s="210"/>
      <c r="G1013" s="210"/>
      <c r="H1013" s="210"/>
      <c r="I1013" s="204"/>
      <c r="J1013" s="204"/>
      <c r="K1013" s="204"/>
      <c r="L1013" s="204"/>
      <c r="M1013" s="204"/>
      <c r="N1013" s="204"/>
    </row>
    <row r="1014" spans="1:14" ht="13.5">
      <c r="A1014" s="208"/>
      <c r="B1014" s="209"/>
      <c r="C1014" s="210"/>
      <c r="D1014" s="210"/>
      <c r="E1014" s="210"/>
      <c r="F1014" s="210"/>
      <c r="G1014" s="210"/>
      <c r="H1014" s="210"/>
      <c r="I1014" s="204"/>
      <c r="J1014" s="204"/>
      <c r="K1014" s="204"/>
      <c r="L1014" s="204"/>
      <c r="M1014" s="204"/>
      <c r="N1014" s="204"/>
    </row>
    <row r="1015" spans="1:14" ht="13.5">
      <c r="A1015" s="208"/>
      <c r="B1015" s="209"/>
      <c r="C1015" s="210"/>
      <c r="D1015" s="210"/>
      <c r="E1015" s="210"/>
      <c r="F1015" s="210"/>
      <c r="G1015" s="210"/>
      <c r="H1015" s="210"/>
      <c r="I1015" s="204"/>
      <c r="J1015" s="204"/>
      <c r="K1015" s="204"/>
      <c r="L1015" s="204"/>
      <c r="M1015" s="204"/>
      <c r="N1015" s="204"/>
    </row>
    <row r="1016" spans="1:14" ht="13.5">
      <c r="A1016" s="208"/>
      <c r="B1016" s="209"/>
      <c r="C1016" s="210"/>
      <c r="D1016" s="210"/>
      <c r="E1016" s="210"/>
      <c r="F1016" s="210"/>
      <c r="G1016" s="210"/>
      <c r="H1016" s="210"/>
      <c r="I1016" s="204"/>
      <c r="J1016" s="204"/>
      <c r="K1016" s="204"/>
      <c r="L1016" s="204"/>
      <c r="M1016" s="204"/>
      <c r="N1016" s="204"/>
    </row>
    <row r="1017" spans="1:14" ht="13.5">
      <c r="A1017" s="208"/>
      <c r="B1017" s="211"/>
      <c r="C1017" s="210"/>
      <c r="D1017" s="210"/>
      <c r="E1017" s="210"/>
      <c r="F1017" s="210"/>
      <c r="G1017" s="210"/>
      <c r="H1017" s="210"/>
      <c r="I1017" s="204"/>
      <c r="J1017" s="204"/>
      <c r="K1017" s="204"/>
      <c r="L1017" s="204"/>
      <c r="M1017" s="204"/>
      <c r="N1017" s="204"/>
    </row>
    <row r="1018" spans="1:14" ht="13.5">
      <c r="A1018" s="208"/>
      <c r="B1018" s="209"/>
      <c r="C1018" s="210"/>
      <c r="D1018" s="210"/>
      <c r="E1018" s="210"/>
      <c r="F1018" s="210"/>
      <c r="G1018" s="210"/>
      <c r="H1018" s="210"/>
      <c r="I1018" s="204"/>
      <c r="J1018" s="204"/>
      <c r="K1018" s="204"/>
      <c r="L1018" s="204"/>
      <c r="M1018" s="204"/>
      <c r="N1018" s="204"/>
    </row>
    <row r="1019" spans="1:14" ht="13.5">
      <c r="A1019" s="208"/>
      <c r="B1019" s="209"/>
      <c r="C1019" s="210"/>
      <c r="D1019" s="210"/>
      <c r="E1019" s="210"/>
      <c r="F1019" s="210"/>
      <c r="G1019" s="210"/>
      <c r="H1019" s="210"/>
      <c r="I1019" s="204"/>
      <c r="J1019" s="204"/>
      <c r="K1019" s="204"/>
      <c r="L1019" s="204"/>
      <c r="M1019" s="204"/>
      <c r="N1019" s="204"/>
    </row>
    <row r="1020" spans="1:14" ht="13.5">
      <c r="A1020" s="208"/>
      <c r="B1020" s="209"/>
      <c r="C1020" s="210"/>
      <c r="D1020" s="210"/>
      <c r="E1020" s="210"/>
      <c r="F1020" s="210"/>
      <c r="G1020" s="210"/>
      <c r="H1020" s="210"/>
      <c r="I1020" s="204"/>
      <c r="J1020" s="204"/>
      <c r="K1020" s="204"/>
      <c r="L1020" s="204"/>
      <c r="M1020" s="204"/>
      <c r="N1020" s="204"/>
    </row>
    <row r="1021" spans="1:14" ht="13.5">
      <c r="A1021" s="208"/>
      <c r="B1021" s="209"/>
      <c r="C1021" s="210"/>
      <c r="D1021" s="210"/>
      <c r="E1021" s="210"/>
      <c r="F1021" s="210"/>
      <c r="G1021" s="210"/>
      <c r="H1021" s="210"/>
      <c r="I1021" s="204"/>
      <c r="J1021" s="204"/>
      <c r="K1021" s="204"/>
      <c r="L1021" s="204"/>
      <c r="M1021" s="204"/>
      <c r="N1021" s="204"/>
    </row>
    <row r="1022" spans="1:14" ht="13.5">
      <c r="A1022" s="208"/>
      <c r="B1022" s="209"/>
      <c r="C1022" s="210"/>
      <c r="D1022" s="210"/>
      <c r="E1022" s="210"/>
      <c r="F1022" s="210"/>
      <c r="G1022" s="210"/>
      <c r="H1022" s="210"/>
      <c r="I1022" s="204"/>
      <c r="J1022" s="204"/>
      <c r="K1022" s="204"/>
      <c r="L1022" s="204"/>
      <c r="M1022" s="204"/>
      <c r="N1022" s="204"/>
    </row>
    <row r="1023" spans="1:14" ht="13.5">
      <c r="A1023" s="208"/>
      <c r="B1023" s="209"/>
      <c r="C1023" s="210"/>
      <c r="D1023" s="210"/>
      <c r="E1023" s="210"/>
      <c r="F1023" s="210"/>
      <c r="G1023" s="210"/>
      <c r="H1023" s="210"/>
      <c r="I1023" s="204"/>
      <c r="J1023" s="204"/>
      <c r="K1023" s="204"/>
      <c r="L1023" s="204"/>
      <c r="M1023" s="204"/>
      <c r="N1023" s="204"/>
    </row>
    <row r="1024" spans="1:14" ht="13.5">
      <c r="A1024" s="208"/>
      <c r="B1024" s="209"/>
      <c r="C1024" s="210"/>
      <c r="D1024" s="210"/>
      <c r="E1024" s="210"/>
      <c r="F1024" s="210"/>
      <c r="G1024" s="210"/>
      <c r="H1024" s="210"/>
      <c r="I1024" s="204"/>
      <c r="J1024" s="204"/>
      <c r="K1024" s="204"/>
      <c r="L1024" s="204"/>
      <c r="M1024" s="204"/>
      <c r="N1024" s="204"/>
    </row>
    <row r="1025" spans="1:14" ht="13.5">
      <c r="A1025" s="208"/>
      <c r="B1025" s="209"/>
      <c r="C1025" s="210"/>
      <c r="D1025" s="210"/>
      <c r="E1025" s="210"/>
      <c r="F1025" s="210"/>
      <c r="G1025" s="210"/>
      <c r="H1025" s="210"/>
      <c r="I1025" s="204"/>
      <c r="J1025" s="204"/>
      <c r="K1025" s="204"/>
      <c r="L1025" s="204"/>
      <c r="M1025" s="204"/>
      <c r="N1025" s="204"/>
    </row>
    <row r="1026" spans="1:14" ht="13.5">
      <c r="A1026" s="208"/>
      <c r="B1026" s="209"/>
      <c r="C1026" s="210"/>
      <c r="D1026" s="210"/>
      <c r="E1026" s="210"/>
      <c r="F1026" s="210"/>
      <c r="G1026" s="210"/>
      <c r="H1026" s="210"/>
      <c r="I1026" s="204"/>
      <c r="J1026" s="204"/>
      <c r="K1026" s="204"/>
      <c r="L1026" s="204"/>
      <c r="M1026" s="204"/>
      <c r="N1026" s="204"/>
    </row>
    <row r="1027" spans="1:14" ht="13.5">
      <c r="A1027" s="208"/>
      <c r="B1027" s="209"/>
      <c r="C1027" s="210"/>
      <c r="D1027" s="210"/>
      <c r="E1027" s="210"/>
      <c r="F1027" s="210"/>
      <c r="G1027" s="210"/>
      <c r="H1027" s="210"/>
      <c r="I1027" s="204"/>
      <c r="J1027" s="204"/>
      <c r="K1027" s="204"/>
      <c r="L1027" s="204"/>
      <c r="M1027" s="204"/>
      <c r="N1027" s="204"/>
    </row>
    <row r="1028" spans="1:14" ht="13.5">
      <c r="A1028" s="208"/>
      <c r="B1028" s="209"/>
      <c r="C1028" s="210"/>
      <c r="D1028" s="210"/>
      <c r="E1028" s="210"/>
      <c r="F1028" s="210"/>
      <c r="G1028" s="210"/>
      <c r="H1028" s="210"/>
      <c r="I1028" s="204"/>
      <c r="J1028" s="204"/>
      <c r="K1028" s="204"/>
      <c r="L1028" s="204"/>
      <c r="M1028" s="204"/>
      <c r="N1028" s="204"/>
    </row>
    <row r="1029" spans="1:14" ht="13.5">
      <c r="A1029" s="208"/>
      <c r="B1029" s="209"/>
      <c r="C1029" s="210"/>
      <c r="D1029" s="210"/>
      <c r="E1029" s="210"/>
      <c r="F1029" s="210"/>
      <c r="G1029" s="210"/>
      <c r="H1029" s="210"/>
      <c r="I1029" s="204"/>
      <c r="J1029" s="204"/>
      <c r="K1029" s="204"/>
      <c r="L1029" s="204"/>
      <c r="M1029" s="204"/>
      <c r="N1029" s="204"/>
    </row>
    <row r="1030" spans="1:14" ht="13.5">
      <c r="A1030" s="208"/>
      <c r="B1030" s="209"/>
      <c r="C1030" s="210"/>
      <c r="D1030" s="210"/>
      <c r="E1030" s="210"/>
      <c r="F1030" s="210"/>
      <c r="G1030" s="210"/>
      <c r="H1030" s="210"/>
      <c r="I1030" s="204"/>
      <c r="J1030" s="204"/>
      <c r="K1030" s="204"/>
      <c r="L1030" s="204"/>
      <c r="M1030" s="204"/>
      <c r="N1030" s="204"/>
    </row>
    <row r="1031" spans="1:14" ht="13.5">
      <c r="A1031" s="208"/>
      <c r="B1031" s="209"/>
      <c r="C1031" s="210"/>
      <c r="D1031" s="210"/>
      <c r="E1031" s="210"/>
      <c r="F1031" s="210"/>
      <c r="G1031" s="210"/>
      <c r="H1031" s="210"/>
      <c r="I1031" s="204"/>
      <c r="J1031" s="204"/>
      <c r="K1031" s="204"/>
      <c r="L1031" s="204"/>
      <c r="M1031" s="204"/>
      <c r="N1031" s="204"/>
    </row>
    <row r="1032" spans="1:14" ht="13.5">
      <c r="A1032" s="208"/>
      <c r="B1032" s="209"/>
      <c r="C1032" s="210"/>
      <c r="D1032" s="210"/>
      <c r="E1032" s="210"/>
      <c r="F1032" s="210"/>
      <c r="G1032" s="210"/>
      <c r="H1032" s="210"/>
      <c r="I1032" s="204"/>
      <c r="J1032" s="204"/>
      <c r="K1032" s="204"/>
      <c r="L1032" s="204"/>
      <c r="M1032" s="204"/>
      <c r="N1032" s="204"/>
    </row>
    <row r="1033" spans="1:14" ht="13.5">
      <c r="A1033" s="208"/>
      <c r="B1033" s="209"/>
      <c r="C1033" s="210"/>
      <c r="D1033" s="210"/>
      <c r="E1033" s="210"/>
      <c r="F1033" s="210"/>
      <c r="G1033" s="210"/>
      <c r="H1033" s="210"/>
      <c r="I1033" s="204"/>
      <c r="J1033" s="204"/>
      <c r="K1033" s="204"/>
      <c r="L1033" s="204"/>
      <c r="M1033" s="204"/>
      <c r="N1033" s="204"/>
    </row>
    <row r="1034" spans="1:14" ht="13.5">
      <c r="A1034" s="208"/>
      <c r="B1034" s="209"/>
      <c r="C1034" s="210"/>
      <c r="D1034" s="210"/>
      <c r="E1034" s="210"/>
      <c r="F1034" s="210"/>
      <c r="G1034" s="210"/>
      <c r="H1034" s="210"/>
      <c r="I1034" s="204"/>
      <c r="J1034" s="204"/>
      <c r="K1034" s="204"/>
      <c r="L1034" s="204"/>
      <c r="M1034" s="204"/>
      <c r="N1034" s="204"/>
    </row>
    <row r="1035" spans="1:14" ht="13.5">
      <c r="A1035" s="208"/>
      <c r="B1035" s="209"/>
      <c r="C1035" s="210"/>
      <c r="D1035" s="210"/>
      <c r="E1035" s="210"/>
      <c r="F1035" s="210"/>
      <c r="G1035" s="210"/>
      <c r="H1035" s="210"/>
      <c r="I1035" s="204"/>
      <c r="J1035" s="204"/>
      <c r="K1035" s="204"/>
      <c r="L1035" s="204"/>
      <c r="M1035" s="204"/>
      <c r="N1035" s="204"/>
    </row>
    <row r="1036" spans="1:14" ht="13.5">
      <c r="A1036" s="208"/>
      <c r="B1036" s="209"/>
      <c r="C1036" s="210"/>
      <c r="D1036" s="210"/>
      <c r="E1036" s="210"/>
      <c r="F1036" s="210"/>
      <c r="G1036" s="210"/>
      <c r="H1036" s="210"/>
      <c r="I1036" s="204"/>
      <c r="J1036" s="204"/>
      <c r="K1036" s="204"/>
      <c r="L1036" s="204"/>
      <c r="M1036" s="204"/>
      <c r="N1036" s="204"/>
    </row>
    <row r="1037" spans="1:14" ht="13.5">
      <c r="A1037" s="208"/>
      <c r="B1037" s="209"/>
      <c r="C1037" s="210"/>
      <c r="D1037" s="210"/>
      <c r="E1037" s="210"/>
      <c r="F1037" s="210"/>
      <c r="G1037" s="210"/>
      <c r="H1037" s="210"/>
      <c r="I1037" s="204"/>
      <c r="J1037" s="204"/>
      <c r="K1037" s="204"/>
      <c r="L1037" s="204"/>
      <c r="M1037" s="204"/>
      <c r="N1037" s="204"/>
    </row>
    <row r="1038" spans="1:14" ht="13.5">
      <c r="A1038" s="208"/>
      <c r="B1038" s="209"/>
      <c r="C1038" s="210"/>
      <c r="D1038" s="210"/>
      <c r="E1038" s="210"/>
      <c r="F1038" s="210"/>
      <c r="G1038" s="210"/>
      <c r="H1038" s="210"/>
      <c r="I1038" s="204"/>
      <c r="J1038" s="204"/>
      <c r="K1038" s="204"/>
      <c r="L1038" s="204"/>
      <c r="M1038" s="204"/>
      <c r="N1038" s="204"/>
    </row>
    <row r="1039" spans="1:14" ht="13.5">
      <c r="A1039" s="208"/>
      <c r="B1039" s="209"/>
      <c r="C1039" s="210"/>
      <c r="D1039" s="210"/>
      <c r="E1039" s="210"/>
      <c r="F1039" s="210"/>
      <c r="G1039" s="210"/>
      <c r="H1039" s="210"/>
      <c r="I1039" s="204"/>
      <c r="J1039" s="204"/>
      <c r="K1039" s="204"/>
      <c r="L1039" s="204"/>
      <c r="M1039" s="204"/>
      <c r="N1039" s="204"/>
    </row>
    <row r="1040" spans="1:14" ht="13.5">
      <c r="A1040" s="208"/>
      <c r="B1040" s="209"/>
      <c r="C1040" s="210"/>
      <c r="D1040" s="210"/>
      <c r="E1040" s="210"/>
      <c r="F1040" s="210"/>
      <c r="G1040" s="210"/>
      <c r="H1040" s="210"/>
      <c r="I1040" s="204"/>
      <c r="J1040" s="204"/>
      <c r="K1040" s="204"/>
      <c r="L1040" s="204"/>
      <c r="M1040" s="204"/>
      <c r="N1040" s="204"/>
    </row>
    <row r="1041" spans="1:14" ht="13.5">
      <c r="A1041" s="208"/>
      <c r="B1041" s="211"/>
      <c r="C1041" s="210"/>
      <c r="D1041" s="210"/>
      <c r="E1041" s="210"/>
      <c r="F1041" s="210"/>
      <c r="G1041" s="210"/>
      <c r="H1041" s="210"/>
      <c r="I1041" s="204"/>
      <c r="J1041" s="204"/>
      <c r="K1041" s="204"/>
      <c r="L1041" s="204"/>
      <c r="M1041" s="204"/>
      <c r="N1041" s="204"/>
    </row>
    <row r="1042" spans="1:14" ht="13.5">
      <c r="A1042" s="208"/>
      <c r="B1042" s="209"/>
      <c r="C1042" s="210"/>
      <c r="D1042" s="210"/>
      <c r="E1042" s="210"/>
      <c r="F1042" s="210"/>
      <c r="G1042" s="210"/>
      <c r="H1042" s="210"/>
      <c r="I1042" s="204"/>
      <c r="J1042" s="204"/>
      <c r="K1042" s="204"/>
      <c r="L1042" s="204"/>
      <c r="M1042" s="204"/>
      <c r="N1042" s="204"/>
    </row>
    <row r="1043" spans="1:14" ht="13.5">
      <c r="A1043" s="208"/>
      <c r="B1043" s="209"/>
      <c r="C1043" s="210"/>
      <c r="D1043" s="210"/>
      <c r="E1043" s="210"/>
      <c r="F1043" s="210"/>
      <c r="G1043" s="210"/>
      <c r="H1043" s="210"/>
      <c r="I1043" s="204"/>
      <c r="J1043" s="204"/>
      <c r="K1043" s="204"/>
      <c r="L1043" s="204"/>
      <c r="M1043" s="204"/>
      <c r="N1043" s="204"/>
    </row>
    <row r="1044" spans="1:14" ht="13.5">
      <c r="A1044" s="208"/>
      <c r="B1044" s="209"/>
      <c r="C1044" s="210"/>
      <c r="D1044" s="210"/>
      <c r="E1044" s="210"/>
      <c r="F1044" s="210"/>
      <c r="G1044" s="210"/>
      <c r="H1044" s="210"/>
      <c r="I1044" s="204"/>
      <c r="J1044" s="204"/>
      <c r="K1044" s="204"/>
      <c r="L1044" s="204"/>
      <c r="M1044" s="204"/>
      <c r="N1044" s="204"/>
    </row>
    <row r="1045" spans="1:14" ht="13.5">
      <c r="A1045" s="208"/>
      <c r="B1045" s="209"/>
      <c r="C1045" s="210"/>
      <c r="D1045" s="210"/>
      <c r="E1045" s="210"/>
      <c r="F1045" s="210"/>
      <c r="G1045" s="210"/>
      <c r="H1045" s="210"/>
      <c r="I1045" s="204"/>
      <c r="J1045" s="204"/>
      <c r="K1045" s="204"/>
      <c r="L1045" s="204"/>
      <c r="M1045" s="204"/>
      <c r="N1045" s="204"/>
    </row>
    <row r="1046" spans="1:14" ht="13.5">
      <c r="A1046" s="208"/>
      <c r="B1046" s="209"/>
      <c r="C1046" s="210"/>
      <c r="D1046" s="210"/>
      <c r="E1046" s="210"/>
      <c r="F1046" s="210"/>
      <c r="G1046" s="210"/>
      <c r="H1046" s="210"/>
      <c r="I1046" s="204"/>
      <c r="J1046" s="204"/>
      <c r="K1046" s="204"/>
      <c r="L1046" s="204"/>
      <c r="M1046" s="204"/>
      <c r="N1046" s="204"/>
    </row>
    <row r="1047" spans="1:14" ht="13.5">
      <c r="A1047" s="208"/>
      <c r="B1047" s="209"/>
      <c r="C1047" s="210"/>
      <c r="D1047" s="210"/>
      <c r="E1047" s="210"/>
      <c r="F1047" s="210"/>
      <c r="G1047" s="210"/>
      <c r="H1047" s="210"/>
      <c r="I1047" s="204"/>
      <c r="J1047" s="204"/>
      <c r="K1047" s="204"/>
      <c r="L1047" s="204"/>
      <c r="M1047" s="204"/>
      <c r="N1047" s="204"/>
    </row>
    <row r="1048" spans="1:14" ht="13.5">
      <c r="A1048" s="208"/>
      <c r="B1048" s="209"/>
      <c r="C1048" s="210"/>
      <c r="D1048" s="210"/>
      <c r="E1048" s="210"/>
      <c r="F1048" s="210"/>
      <c r="G1048" s="210"/>
      <c r="H1048" s="210"/>
      <c r="I1048" s="204"/>
      <c r="J1048" s="204"/>
      <c r="K1048" s="204"/>
      <c r="L1048" s="204"/>
      <c r="M1048" s="204"/>
      <c r="N1048" s="204"/>
    </row>
    <row r="1049" spans="1:14" ht="13.5">
      <c r="A1049" s="208"/>
      <c r="B1049" s="209"/>
      <c r="C1049" s="210"/>
      <c r="D1049" s="210"/>
      <c r="E1049" s="210"/>
      <c r="F1049" s="210"/>
      <c r="G1049" s="210"/>
      <c r="H1049" s="210"/>
      <c r="I1049" s="204"/>
      <c r="J1049" s="204"/>
      <c r="K1049" s="204"/>
      <c r="L1049" s="204"/>
      <c r="M1049" s="204"/>
      <c r="N1049" s="204"/>
    </row>
    <row r="1050" spans="1:14" ht="13.5">
      <c r="A1050" s="208"/>
      <c r="B1050" s="209"/>
      <c r="C1050" s="210"/>
      <c r="D1050" s="210"/>
      <c r="E1050" s="210"/>
      <c r="F1050" s="210"/>
      <c r="G1050" s="210"/>
      <c r="H1050" s="210"/>
      <c r="I1050" s="204"/>
      <c r="J1050" s="204"/>
      <c r="K1050" s="204"/>
      <c r="L1050" s="204"/>
      <c r="M1050" s="204"/>
      <c r="N1050" s="204"/>
    </row>
    <row r="1051" spans="1:14" ht="13.5">
      <c r="A1051" s="208"/>
      <c r="B1051" s="209"/>
      <c r="C1051" s="210"/>
      <c r="D1051" s="210"/>
      <c r="E1051" s="210"/>
      <c r="F1051" s="210"/>
      <c r="G1051" s="210"/>
      <c r="H1051" s="210"/>
      <c r="I1051" s="204"/>
      <c r="J1051" s="204"/>
      <c r="K1051" s="204"/>
      <c r="L1051" s="204"/>
      <c r="M1051" s="204"/>
      <c r="N1051" s="204"/>
    </row>
    <row r="1052" spans="1:14" ht="13.5">
      <c r="A1052" s="208"/>
      <c r="B1052" s="209"/>
      <c r="C1052" s="210"/>
      <c r="D1052" s="210"/>
      <c r="E1052" s="210"/>
      <c r="F1052" s="210"/>
      <c r="G1052" s="210"/>
      <c r="H1052" s="210"/>
      <c r="I1052" s="204"/>
      <c r="J1052" s="204"/>
      <c r="K1052" s="204"/>
      <c r="L1052" s="204"/>
      <c r="M1052" s="204"/>
      <c r="N1052" s="204"/>
    </row>
    <row r="1053" spans="1:14" ht="13.5">
      <c r="A1053" s="208"/>
      <c r="B1053" s="209"/>
      <c r="C1053" s="210"/>
      <c r="D1053" s="210"/>
      <c r="E1053" s="210"/>
      <c r="F1053" s="210"/>
      <c r="G1053" s="210"/>
      <c r="H1053" s="210"/>
      <c r="I1053" s="204"/>
      <c r="J1053" s="204"/>
      <c r="K1053" s="204"/>
      <c r="L1053" s="204"/>
      <c r="M1053" s="204"/>
      <c r="N1053" s="204"/>
    </row>
    <row r="1054" spans="1:14" ht="13.5">
      <c r="A1054" s="208"/>
      <c r="B1054" s="209"/>
      <c r="C1054" s="210"/>
      <c r="D1054" s="210"/>
      <c r="E1054" s="210"/>
      <c r="F1054" s="210"/>
      <c r="G1054" s="210"/>
      <c r="H1054" s="210"/>
      <c r="I1054" s="204"/>
      <c r="J1054" s="204"/>
      <c r="K1054" s="204"/>
      <c r="L1054" s="204"/>
      <c r="M1054" s="204"/>
      <c r="N1054" s="204"/>
    </row>
    <row r="1055" spans="1:14" ht="13.5">
      <c r="A1055" s="208"/>
      <c r="B1055" s="209"/>
      <c r="C1055" s="210"/>
      <c r="D1055" s="210"/>
      <c r="E1055" s="210"/>
      <c r="F1055" s="210"/>
      <c r="G1055" s="210"/>
      <c r="H1055" s="210"/>
      <c r="I1055" s="204"/>
      <c r="J1055" s="204"/>
      <c r="K1055" s="204"/>
      <c r="L1055" s="204"/>
      <c r="M1055" s="204"/>
      <c r="N1055" s="204"/>
    </row>
    <row r="1056" spans="1:14" ht="13.5">
      <c r="A1056" s="208"/>
      <c r="B1056" s="209"/>
      <c r="C1056" s="210"/>
      <c r="D1056" s="210"/>
      <c r="E1056" s="210"/>
      <c r="F1056" s="210"/>
      <c r="G1056" s="210"/>
      <c r="H1056" s="210"/>
      <c r="I1056" s="204"/>
      <c r="J1056" s="204"/>
      <c r="K1056" s="204"/>
      <c r="L1056" s="204"/>
      <c r="M1056" s="204"/>
      <c r="N1056" s="204"/>
    </row>
    <row r="1057" spans="1:14" ht="13.5">
      <c r="A1057" s="208"/>
      <c r="B1057" s="209"/>
      <c r="C1057" s="210"/>
      <c r="D1057" s="210"/>
      <c r="E1057" s="210"/>
      <c r="F1057" s="210"/>
      <c r="G1057" s="210"/>
      <c r="H1057" s="210"/>
      <c r="I1057" s="204"/>
      <c r="J1057" s="204"/>
      <c r="K1057" s="204"/>
      <c r="L1057" s="204"/>
      <c r="M1057" s="204"/>
      <c r="N1057" s="204"/>
    </row>
    <row r="1058" spans="1:14" ht="13.5">
      <c r="A1058" s="208"/>
      <c r="B1058" s="209"/>
      <c r="C1058" s="210"/>
      <c r="D1058" s="210"/>
      <c r="E1058" s="210"/>
      <c r="F1058" s="210"/>
      <c r="G1058" s="210"/>
      <c r="H1058" s="210"/>
      <c r="I1058" s="204"/>
      <c r="J1058" s="204"/>
      <c r="K1058" s="204"/>
      <c r="L1058" s="204"/>
      <c r="M1058" s="204"/>
      <c r="N1058" s="204"/>
    </row>
    <row r="1059" spans="1:14" ht="13.5">
      <c r="A1059" s="208"/>
      <c r="B1059" s="209"/>
      <c r="C1059" s="210"/>
      <c r="D1059" s="210"/>
      <c r="E1059" s="210"/>
      <c r="F1059" s="210"/>
      <c r="G1059" s="210"/>
      <c r="H1059" s="210"/>
      <c r="I1059" s="204"/>
      <c r="J1059" s="204"/>
      <c r="K1059" s="204"/>
      <c r="L1059" s="204"/>
      <c r="M1059" s="204"/>
      <c r="N1059" s="204"/>
    </row>
    <row r="1060" spans="1:14" ht="13.5">
      <c r="A1060" s="208"/>
      <c r="B1060" s="209"/>
      <c r="C1060" s="210"/>
      <c r="D1060" s="210"/>
      <c r="E1060" s="210"/>
      <c r="F1060" s="210"/>
      <c r="G1060" s="210"/>
      <c r="H1060" s="210"/>
      <c r="I1060" s="204"/>
      <c r="J1060" s="204"/>
      <c r="K1060" s="204"/>
      <c r="L1060" s="204"/>
      <c r="M1060" s="204"/>
      <c r="N1060" s="204"/>
    </row>
    <row r="1061" spans="1:14" ht="13.5">
      <c r="A1061" s="208"/>
      <c r="B1061" s="209"/>
      <c r="C1061" s="210"/>
      <c r="D1061" s="210"/>
      <c r="E1061" s="210"/>
      <c r="F1061" s="210"/>
      <c r="G1061" s="210"/>
      <c r="H1061" s="210"/>
      <c r="I1061" s="204"/>
      <c r="J1061" s="204"/>
      <c r="K1061" s="204"/>
      <c r="L1061" s="204"/>
      <c r="M1061" s="204"/>
      <c r="N1061" s="204"/>
    </row>
    <row r="1062" spans="1:14" ht="13.5">
      <c r="A1062" s="208"/>
      <c r="B1062" s="209"/>
      <c r="C1062" s="210"/>
      <c r="D1062" s="210"/>
      <c r="E1062" s="210"/>
      <c r="F1062" s="210"/>
      <c r="G1062" s="210"/>
      <c r="H1062" s="210"/>
      <c r="I1062" s="204"/>
      <c r="J1062" s="204"/>
      <c r="K1062" s="204"/>
      <c r="L1062" s="204"/>
      <c r="M1062" s="204"/>
      <c r="N1062" s="204"/>
    </row>
    <row r="1063" spans="1:14" ht="13.5">
      <c r="A1063" s="208"/>
      <c r="B1063" s="209"/>
      <c r="C1063" s="210"/>
      <c r="D1063" s="210"/>
      <c r="E1063" s="210"/>
      <c r="F1063" s="210"/>
      <c r="G1063" s="210"/>
      <c r="H1063" s="210"/>
      <c r="I1063" s="204"/>
      <c r="J1063" s="204"/>
      <c r="K1063" s="204"/>
      <c r="L1063" s="204"/>
      <c r="M1063" s="204"/>
      <c r="N1063" s="204"/>
    </row>
    <row r="1064" spans="1:14" ht="13.5">
      <c r="A1064" s="208"/>
      <c r="B1064" s="209"/>
      <c r="C1064" s="210"/>
      <c r="D1064" s="210"/>
      <c r="E1064" s="210"/>
      <c r="F1064" s="210"/>
      <c r="G1064" s="210"/>
      <c r="H1064" s="210"/>
      <c r="I1064" s="204"/>
      <c r="J1064" s="204"/>
      <c r="K1064" s="204"/>
      <c r="L1064" s="204"/>
      <c r="M1064" s="204"/>
      <c r="N1064" s="204"/>
    </row>
    <row r="1065" spans="1:14" ht="13.5">
      <c r="A1065" s="208"/>
      <c r="B1065" s="211"/>
      <c r="C1065" s="210"/>
      <c r="D1065" s="210"/>
      <c r="E1065" s="210"/>
      <c r="F1065" s="210"/>
      <c r="G1065" s="210"/>
      <c r="H1065" s="210"/>
      <c r="I1065" s="204"/>
      <c r="J1065" s="204"/>
      <c r="K1065" s="204"/>
      <c r="L1065" s="204"/>
      <c r="M1065" s="204"/>
      <c r="N1065" s="204"/>
    </row>
    <row r="1066" spans="1:14" ht="13.5">
      <c r="A1066" s="208"/>
      <c r="B1066" s="209"/>
      <c r="C1066" s="210"/>
      <c r="D1066" s="210"/>
      <c r="E1066" s="210"/>
      <c r="F1066" s="210"/>
      <c r="G1066" s="210"/>
      <c r="H1066" s="210"/>
      <c r="I1066" s="204"/>
      <c r="J1066" s="204"/>
      <c r="K1066" s="204"/>
      <c r="L1066" s="204"/>
      <c r="M1066" s="204"/>
      <c r="N1066" s="204"/>
    </row>
    <row r="1067" spans="1:14" ht="13.5">
      <c r="A1067" s="208"/>
      <c r="B1067" s="209"/>
      <c r="C1067" s="210"/>
      <c r="D1067" s="210"/>
      <c r="E1067" s="210"/>
      <c r="F1067" s="210"/>
      <c r="G1067" s="210"/>
      <c r="H1067" s="210"/>
      <c r="I1067" s="204"/>
      <c r="J1067" s="204"/>
      <c r="K1067" s="204"/>
      <c r="L1067" s="204"/>
      <c r="M1067" s="204"/>
      <c r="N1067" s="204"/>
    </row>
    <row r="1068" spans="1:14" ht="13.5">
      <c r="A1068" s="208"/>
      <c r="B1068" s="209"/>
      <c r="C1068" s="210"/>
      <c r="D1068" s="210"/>
      <c r="E1068" s="210"/>
      <c r="F1068" s="210"/>
      <c r="G1068" s="210"/>
      <c r="H1068" s="210"/>
      <c r="I1068" s="204"/>
      <c r="J1068" s="204"/>
      <c r="K1068" s="204"/>
      <c r="L1068" s="204"/>
      <c r="M1068" s="204"/>
      <c r="N1068" s="204"/>
    </row>
    <row r="1069" spans="1:14" ht="13.5">
      <c r="A1069" s="208"/>
      <c r="B1069" s="209"/>
      <c r="C1069" s="210"/>
      <c r="D1069" s="210"/>
      <c r="E1069" s="210"/>
      <c r="F1069" s="210"/>
      <c r="G1069" s="210"/>
      <c r="H1069" s="210"/>
      <c r="I1069" s="204"/>
      <c r="J1069" s="204"/>
      <c r="K1069" s="204"/>
      <c r="L1069" s="204"/>
      <c r="M1069" s="204"/>
      <c r="N1069" s="204"/>
    </row>
    <row r="1070" spans="1:14" ht="13.5">
      <c r="A1070" s="208"/>
      <c r="B1070" s="209"/>
      <c r="C1070" s="210"/>
      <c r="D1070" s="210"/>
      <c r="E1070" s="210"/>
      <c r="F1070" s="210"/>
      <c r="G1070" s="210"/>
      <c r="H1070" s="210"/>
      <c r="I1070" s="204"/>
      <c r="J1070" s="204"/>
      <c r="K1070" s="204"/>
      <c r="L1070" s="204"/>
      <c r="M1070" s="204"/>
      <c r="N1070" s="204"/>
    </row>
    <row r="1071" spans="1:14" ht="13.5">
      <c r="A1071" s="208"/>
      <c r="B1071" s="209"/>
      <c r="C1071" s="210"/>
      <c r="D1071" s="210"/>
      <c r="E1071" s="210"/>
      <c r="F1071" s="210"/>
      <c r="G1071" s="210"/>
      <c r="H1071" s="210"/>
      <c r="I1071" s="204"/>
      <c r="J1071" s="204"/>
      <c r="K1071" s="204"/>
      <c r="L1071" s="204"/>
      <c r="M1071" s="204"/>
      <c r="N1071" s="204"/>
    </row>
    <row r="1072" spans="1:14" ht="13.5">
      <c r="A1072" s="208"/>
      <c r="B1072" s="209"/>
      <c r="C1072" s="210"/>
      <c r="D1072" s="210"/>
      <c r="E1072" s="210"/>
      <c r="F1072" s="210"/>
      <c r="G1072" s="210"/>
      <c r="H1072" s="210"/>
      <c r="I1072" s="204"/>
      <c r="J1072" s="204"/>
      <c r="K1072" s="204"/>
      <c r="L1072" s="204"/>
      <c r="M1072" s="204"/>
      <c r="N1072" s="204"/>
    </row>
    <row r="1073" spans="1:14" ht="13.5">
      <c r="A1073" s="208"/>
      <c r="B1073" s="209"/>
      <c r="C1073" s="210"/>
      <c r="D1073" s="210"/>
      <c r="E1073" s="210"/>
      <c r="F1073" s="210"/>
      <c r="G1073" s="210"/>
      <c r="H1073" s="210"/>
      <c r="I1073" s="204"/>
      <c r="J1073" s="204"/>
      <c r="K1073" s="204"/>
      <c r="L1073" s="204"/>
      <c r="M1073" s="204"/>
      <c r="N1073" s="204"/>
    </row>
    <row r="1074" spans="1:14" ht="13.5">
      <c r="A1074" s="208"/>
      <c r="B1074" s="209"/>
      <c r="C1074" s="210"/>
      <c r="D1074" s="210"/>
      <c r="E1074" s="210"/>
      <c r="F1074" s="210"/>
      <c r="G1074" s="210"/>
      <c r="H1074" s="210"/>
      <c r="I1074" s="204"/>
      <c r="J1074" s="204"/>
      <c r="K1074" s="204"/>
      <c r="L1074" s="204"/>
      <c r="M1074" s="204"/>
      <c r="N1074" s="204"/>
    </row>
    <row r="1075" spans="1:14" ht="13.5">
      <c r="A1075" s="208"/>
      <c r="B1075" s="209"/>
      <c r="C1075" s="210"/>
      <c r="D1075" s="210"/>
      <c r="E1075" s="210"/>
      <c r="F1075" s="210"/>
      <c r="G1075" s="210"/>
      <c r="H1075" s="210"/>
      <c r="I1075" s="204"/>
      <c r="J1075" s="204"/>
      <c r="K1075" s="204"/>
      <c r="L1075" s="204"/>
      <c r="M1075" s="204"/>
      <c r="N1075" s="204"/>
    </row>
    <row r="1076" spans="1:14" ht="13.5">
      <c r="A1076" s="208"/>
      <c r="B1076" s="209"/>
      <c r="C1076" s="210"/>
      <c r="D1076" s="210"/>
      <c r="E1076" s="210"/>
      <c r="F1076" s="210"/>
      <c r="G1076" s="210"/>
      <c r="H1076" s="210"/>
      <c r="I1076" s="204"/>
      <c r="J1076" s="204"/>
      <c r="K1076" s="204"/>
      <c r="L1076" s="204"/>
      <c r="M1076" s="204"/>
      <c r="N1076" s="204"/>
    </row>
    <row r="1077" spans="1:14" ht="13.5">
      <c r="A1077" s="208"/>
      <c r="B1077" s="209"/>
      <c r="C1077" s="210"/>
      <c r="D1077" s="210"/>
      <c r="E1077" s="210"/>
      <c r="F1077" s="210"/>
      <c r="G1077" s="210"/>
      <c r="H1077" s="210"/>
      <c r="I1077" s="204"/>
      <c r="J1077" s="204"/>
      <c r="K1077" s="204"/>
      <c r="L1077" s="204"/>
      <c r="M1077" s="204"/>
      <c r="N1077" s="204"/>
    </row>
    <row r="1078" spans="1:14" ht="13.5">
      <c r="A1078" s="208"/>
      <c r="B1078" s="209"/>
      <c r="C1078" s="210"/>
      <c r="D1078" s="210"/>
      <c r="E1078" s="210"/>
      <c r="F1078" s="210"/>
      <c r="G1078" s="210"/>
      <c r="H1078" s="210"/>
      <c r="I1078" s="204"/>
      <c r="J1078" s="204"/>
      <c r="K1078" s="204"/>
      <c r="L1078" s="204"/>
      <c r="M1078" s="204"/>
      <c r="N1078" s="204"/>
    </row>
    <row r="1079" spans="1:14" ht="13.5">
      <c r="A1079" s="208"/>
      <c r="B1079" s="209"/>
      <c r="C1079" s="210"/>
      <c r="D1079" s="210"/>
      <c r="E1079" s="210"/>
      <c r="F1079" s="210"/>
      <c r="G1079" s="210"/>
      <c r="H1079" s="210"/>
      <c r="I1079" s="204"/>
      <c r="J1079" s="204"/>
      <c r="K1079" s="204"/>
      <c r="L1079" s="204"/>
      <c r="M1079" s="204"/>
      <c r="N1079" s="204"/>
    </row>
    <row r="1080" spans="1:14" ht="13.5">
      <c r="A1080" s="208"/>
      <c r="B1080" s="209"/>
      <c r="C1080" s="210"/>
      <c r="D1080" s="210"/>
      <c r="E1080" s="210"/>
      <c r="F1080" s="210"/>
      <c r="G1080" s="210"/>
      <c r="H1080" s="210"/>
      <c r="I1080" s="204"/>
      <c r="J1080" s="204"/>
      <c r="K1080" s="204"/>
      <c r="L1080" s="204"/>
      <c r="M1080" s="204"/>
      <c r="N1080" s="204"/>
    </row>
    <row r="1081" spans="1:14" ht="13.5">
      <c r="A1081" s="208"/>
      <c r="B1081" s="209"/>
      <c r="C1081" s="210"/>
      <c r="D1081" s="210"/>
      <c r="E1081" s="210"/>
      <c r="F1081" s="210"/>
      <c r="G1081" s="210"/>
      <c r="H1081" s="210"/>
      <c r="I1081" s="204"/>
      <c r="J1081" s="204"/>
      <c r="K1081" s="204"/>
      <c r="L1081" s="204"/>
      <c r="M1081" s="204"/>
      <c r="N1081" s="204"/>
    </row>
    <row r="1082" spans="1:14" ht="13.5">
      <c r="A1082" s="208"/>
      <c r="B1082" s="209"/>
      <c r="C1082" s="210"/>
      <c r="D1082" s="210"/>
      <c r="E1082" s="210"/>
      <c r="F1082" s="210"/>
      <c r="G1082" s="210"/>
      <c r="H1082" s="210"/>
      <c r="I1082" s="204"/>
      <c r="J1082" s="204"/>
      <c r="K1082" s="204"/>
      <c r="L1082" s="204"/>
      <c r="M1082" s="204"/>
      <c r="N1082" s="204"/>
    </row>
    <row r="1083" spans="1:14" ht="13.5">
      <c r="A1083" s="208"/>
      <c r="B1083" s="209"/>
      <c r="C1083" s="210"/>
      <c r="D1083" s="210"/>
      <c r="E1083" s="210"/>
      <c r="F1083" s="210"/>
      <c r="G1083" s="210"/>
      <c r="H1083" s="210"/>
      <c r="I1083" s="204"/>
      <c r="J1083" s="204"/>
      <c r="K1083" s="204"/>
      <c r="L1083" s="204"/>
      <c r="M1083" s="204"/>
      <c r="N1083" s="204"/>
    </row>
    <row r="1084" spans="1:14" ht="13.5">
      <c r="A1084" s="208"/>
      <c r="B1084" s="209"/>
      <c r="C1084" s="210"/>
      <c r="D1084" s="210"/>
      <c r="E1084" s="210"/>
      <c r="F1084" s="210"/>
      <c r="G1084" s="210"/>
      <c r="H1084" s="210"/>
      <c r="I1084" s="204"/>
      <c r="J1084" s="204"/>
      <c r="K1084" s="204"/>
      <c r="L1084" s="204"/>
      <c r="M1084" s="204"/>
      <c r="N1084" s="204"/>
    </row>
    <row r="1085" spans="1:14" ht="13.5">
      <c r="A1085" s="208"/>
      <c r="B1085" s="209"/>
      <c r="C1085" s="210"/>
      <c r="D1085" s="210"/>
      <c r="E1085" s="210"/>
      <c r="F1085" s="210"/>
      <c r="G1085" s="210"/>
      <c r="H1085" s="210"/>
      <c r="I1085" s="204"/>
      <c r="J1085" s="204"/>
      <c r="K1085" s="204"/>
      <c r="L1085" s="204"/>
      <c r="M1085" s="204"/>
      <c r="N1085" s="204"/>
    </row>
    <row r="1086" spans="1:14" ht="13.5">
      <c r="A1086" s="208"/>
      <c r="B1086" s="209"/>
      <c r="C1086" s="210"/>
      <c r="D1086" s="210"/>
      <c r="E1086" s="210"/>
      <c r="F1086" s="210"/>
      <c r="G1086" s="210"/>
      <c r="H1086" s="210"/>
      <c r="I1086" s="204"/>
      <c r="J1086" s="204"/>
      <c r="K1086" s="204"/>
      <c r="L1086" s="204"/>
      <c r="M1086" s="204"/>
      <c r="N1086" s="204"/>
    </row>
    <row r="1087" spans="1:14" ht="13.5">
      <c r="A1087" s="208"/>
      <c r="B1087" s="209"/>
      <c r="C1087" s="210"/>
      <c r="D1087" s="210"/>
      <c r="E1087" s="210"/>
      <c r="F1087" s="210"/>
      <c r="G1087" s="210"/>
      <c r="H1087" s="210"/>
      <c r="I1087" s="204"/>
      <c r="J1087" s="204"/>
      <c r="K1087" s="204"/>
      <c r="L1087" s="204"/>
      <c r="M1087" s="204"/>
      <c r="N1087" s="204"/>
    </row>
    <row r="1088" spans="1:14" ht="13.5">
      <c r="A1088" s="208"/>
      <c r="B1088" s="209"/>
      <c r="C1088" s="210"/>
      <c r="D1088" s="210"/>
      <c r="E1088" s="210"/>
      <c r="F1088" s="210"/>
      <c r="G1088" s="210"/>
      <c r="H1088" s="210"/>
      <c r="I1088" s="204"/>
      <c r="J1088" s="204"/>
      <c r="K1088" s="204"/>
      <c r="L1088" s="204"/>
      <c r="M1088" s="204"/>
      <c r="N1088" s="204"/>
    </row>
    <row r="1089" spans="1:14" ht="13.5">
      <c r="A1089" s="208"/>
      <c r="B1089" s="211"/>
      <c r="C1089" s="210"/>
      <c r="D1089" s="210"/>
      <c r="E1089" s="210"/>
      <c r="F1089" s="210"/>
      <c r="G1089" s="210"/>
      <c r="H1089" s="210"/>
      <c r="I1089" s="204"/>
      <c r="J1089" s="204"/>
      <c r="K1089" s="204"/>
      <c r="L1089" s="204"/>
      <c r="M1089" s="204"/>
      <c r="N1089" s="204"/>
    </row>
    <row r="1090" spans="1:14" ht="13.5">
      <c r="A1090" s="208"/>
      <c r="B1090" s="209"/>
      <c r="C1090" s="210"/>
      <c r="D1090" s="210"/>
      <c r="E1090" s="210"/>
      <c r="F1090" s="210"/>
      <c r="G1090" s="210"/>
      <c r="H1090" s="210"/>
      <c r="I1090" s="204"/>
      <c r="J1090" s="204"/>
      <c r="K1090" s="204"/>
      <c r="L1090" s="204"/>
      <c r="M1090" s="204"/>
      <c r="N1090" s="204"/>
    </row>
    <row r="1091" spans="1:14" ht="13.5">
      <c r="A1091" s="208"/>
      <c r="B1091" s="209"/>
      <c r="C1091" s="210"/>
      <c r="D1091" s="210"/>
      <c r="E1091" s="210"/>
      <c r="F1091" s="210"/>
      <c r="G1091" s="210"/>
      <c r="H1091" s="210"/>
      <c r="I1091" s="204"/>
      <c r="J1091" s="204"/>
      <c r="K1091" s="204"/>
      <c r="L1091" s="204"/>
      <c r="M1091" s="204"/>
      <c r="N1091" s="204"/>
    </row>
    <row r="1092" spans="1:14" ht="13.5">
      <c r="A1092" s="208"/>
      <c r="B1092" s="209"/>
      <c r="C1092" s="210"/>
      <c r="D1092" s="210"/>
      <c r="E1092" s="210"/>
      <c r="F1092" s="210"/>
      <c r="G1092" s="210"/>
      <c r="H1092" s="210"/>
      <c r="I1092" s="204"/>
      <c r="J1092" s="204"/>
      <c r="K1092" s="204"/>
      <c r="L1092" s="204"/>
      <c r="M1092" s="204"/>
      <c r="N1092" s="204"/>
    </row>
    <row r="1093" spans="1:14" ht="13.5">
      <c r="A1093" s="208"/>
      <c r="B1093" s="209"/>
      <c r="C1093" s="210"/>
      <c r="D1093" s="210"/>
      <c r="E1093" s="210"/>
      <c r="F1093" s="210"/>
      <c r="G1093" s="210"/>
      <c r="H1093" s="210"/>
      <c r="I1093" s="204"/>
      <c r="J1093" s="204"/>
      <c r="K1093" s="204"/>
      <c r="L1093" s="204"/>
      <c r="M1093" s="204"/>
      <c r="N1093" s="204"/>
    </row>
    <row r="1094" spans="1:14" ht="13.5">
      <c r="A1094" s="208"/>
      <c r="B1094" s="209"/>
      <c r="C1094" s="210"/>
      <c r="D1094" s="210"/>
      <c r="E1094" s="210"/>
      <c r="F1094" s="210"/>
      <c r="G1094" s="210"/>
      <c r="H1094" s="210"/>
      <c r="I1094" s="204"/>
      <c r="J1094" s="204"/>
      <c r="K1094" s="204"/>
      <c r="L1094" s="204"/>
      <c r="M1094" s="204"/>
      <c r="N1094" s="204"/>
    </row>
    <row r="1095" spans="1:14" ht="13.5">
      <c r="A1095" s="208"/>
      <c r="B1095" s="209"/>
      <c r="C1095" s="210"/>
      <c r="D1095" s="210"/>
      <c r="E1095" s="210"/>
      <c r="F1095" s="210"/>
      <c r="G1095" s="210"/>
      <c r="H1095" s="210"/>
      <c r="I1095" s="204"/>
      <c r="J1095" s="204"/>
      <c r="K1095" s="204"/>
      <c r="L1095" s="204"/>
      <c r="M1095" s="204"/>
      <c r="N1095" s="204"/>
    </row>
    <row r="1096" spans="1:14" ht="13.5">
      <c r="A1096" s="208"/>
      <c r="B1096" s="209"/>
      <c r="C1096" s="210"/>
      <c r="D1096" s="210"/>
      <c r="E1096" s="210"/>
      <c r="F1096" s="210"/>
      <c r="G1096" s="210"/>
      <c r="H1096" s="210"/>
      <c r="I1096" s="204"/>
      <c r="J1096" s="204"/>
      <c r="K1096" s="204"/>
      <c r="L1096" s="204"/>
      <c r="M1096" s="204"/>
      <c r="N1096" s="204"/>
    </row>
    <row r="1097" spans="1:14" ht="13.5">
      <c r="A1097" s="208"/>
      <c r="B1097" s="209"/>
      <c r="C1097" s="210"/>
      <c r="D1097" s="210"/>
      <c r="E1097" s="210"/>
      <c r="F1097" s="210"/>
      <c r="G1097" s="210"/>
      <c r="H1097" s="210"/>
      <c r="I1097" s="204"/>
      <c r="J1097" s="204"/>
      <c r="K1097" s="204"/>
      <c r="L1097" s="204"/>
      <c r="M1097" s="204"/>
      <c r="N1097" s="204"/>
    </row>
    <row r="1098" spans="1:14" ht="13.5">
      <c r="A1098" s="208"/>
      <c r="B1098" s="209"/>
      <c r="C1098" s="210"/>
      <c r="D1098" s="210"/>
      <c r="E1098" s="210"/>
      <c r="F1098" s="210"/>
      <c r="G1098" s="210"/>
      <c r="H1098" s="210"/>
      <c r="I1098" s="204"/>
      <c r="J1098" s="204"/>
      <c r="K1098" s="204"/>
      <c r="L1098" s="204"/>
      <c r="M1098" s="204"/>
      <c r="N1098" s="204"/>
    </row>
    <row r="1099" spans="1:14" ht="13.5">
      <c r="A1099" s="208"/>
      <c r="B1099" s="209"/>
      <c r="C1099" s="210"/>
      <c r="D1099" s="210"/>
      <c r="E1099" s="210"/>
      <c r="F1099" s="210"/>
      <c r="G1099" s="210"/>
      <c r="H1099" s="210"/>
      <c r="I1099" s="204"/>
      <c r="J1099" s="204"/>
      <c r="K1099" s="204"/>
      <c r="L1099" s="204"/>
      <c r="M1099" s="204"/>
      <c r="N1099" s="204"/>
    </row>
    <row r="1100" spans="1:14" ht="13.5">
      <c r="A1100" s="208"/>
      <c r="B1100" s="209"/>
      <c r="C1100" s="210"/>
      <c r="D1100" s="210"/>
      <c r="E1100" s="210"/>
      <c r="F1100" s="210"/>
      <c r="G1100" s="210"/>
      <c r="H1100" s="210"/>
      <c r="I1100" s="204"/>
      <c r="J1100" s="204"/>
      <c r="K1100" s="204"/>
      <c r="L1100" s="204"/>
      <c r="M1100" s="204"/>
      <c r="N1100" s="204"/>
    </row>
    <row r="1101" spans="1:14" ht="13.5">
      <c r="A1101" s="208"/>
      <c r="B1101" s="209"/>
      <c r="C1101" s="210"/>
      <c r="D1101" s="210"/>
      <c r="E1101" s="210"/>
      <c r="F1101" s="210"/>
      <c r="G1101" s="210"/>
      <c r="H1101" s="210"/>
      <c r="I1101" s="204"/>
      <c r="J1101" s="204"/>
      <c r="K1101" s="204"/>
      <c r="L1101" s="204"/>
      <c r="M1101" s="204"/>
      <c r="N1101" s="204"/>
    </row>
    <row r="1102" spans="1:14" ht="13.5">
      <c r="A1102" s="208"/>
      <c r="B1102" s="209"/>
      <c r="C1102" s="210"/>
      <c r="D1102" s="210"/>
      <c r="E1102" s="210"/>
      <c r="F1102" s="210"/>
      <c r="G1102" s="210"/>
      <c r="H1102" s="210"/>
      <c r="I1102" s="204"/>
      <c r="J1102" s="204"/>
      <c r="K1102" s="204"/>
      <c r="L1102" s="204"/>
      <c r="M1102" s="204"/>
      <c r="N1102" s="204"/>
    </row>
    <row r="1103" spans="1:14" ht="13.5">
      <c r="A1103" s="208"/>
      <c r="B1103" s="209"/>
      <c r="C1103" s="210"/>
      <c r="D1103" s="210"/>
      <c r="E1103" s="210"/>
      <c r="F1103" s="210"/>
      <c r="G1103" s="210"/>
      <c r="H1103" s="210"/>
      <c r="I1103" s="204"/>
      <c r="J1103" s="204"/>
      <c r="K1103" s="204"/>
      <c r="L1103" s="204"/>
      <c r="M1103" s="204"/>
      <c r="N1103" s="204"/>
    </row>
    <row r="1104" spans="1:14" ht="13.5">
      <c r="A1104" s="208"/>
      <c r="B1104" s="209"/>
      <c r="C1104" s="210"/>
      <c r="D1104" s="210"/>
      <c r="E1104" s="210"/>
      <c r="F1104" s="210"/>
      <c r="G1104" s="210"/>
      <c r="H1104" s="210"/>
      <c r="I1104" s="204"/>
      <c r="J1104" s="204"/>
      <c r="K1104" s="204"/>
      <c r="L1104" s="204"/>
      <c r="M1104" s="204"/>
      <c r="N1104" s="204"/>
    </row>
    <row r="1105" spans="1:14" ht="13.5">
      <c r="A1105" s="208"/>
      <c r="B1105" s="209"/>
      <c r="C1105" s="210"/>
      <c r="D1105" s="210"/>
      <c r="E1105" s="210"/>
      <c r="F1105" s="210"/>
      <c r="G1105" s="210"/>
      <c r="H1105" s="210"/>
      <c r="I1105" s="204"/>
      <c r="J1105" s="204"/>
      <c r="K1105" s="204"/>
      <c r="L1105" s="204"/>
      <c r="M1105" s="204"/>
      <c r="N1105" s="204"/>
    </row>
    <row r="1106" spans="1:14" ht="13.5">
      <c r="A1106" s="208"/>
      <c r="B1106" s="209"/>
      <c r="C1106" s="210"/>
      <c r="D1106" s="210"/>
      <c r="E1106" s="210"/>
      <c r="F1106" s="210"/>
      <c r="G1106" s="210"/>
      <c r="H1106" s="210"/>
      <c r="I1106" s="204"/>
      <c r="J1106" s="204"/>
      <c r="K1106" s="204"/>
      <c r="L1106" s="204"/>
      <c r="M1106" s="204"/>
      <c r="N1106" s="204"/>
    </row>
    <row r="1107" spans="1:14" ht="13.5">
      <c r="A1107" s="208"/>
      <c r="B1107" s="209"/>
      <c r="C1107" s="210"/>
      <c r="D1107" s="210"/>
      <c r="E1107" s="210"/>
      <c r="F1107" s="210"/>
      <c r="G1107" s="210"/>
      <c r="H1107" s="210"/>
      <c r="I1107" s="204"/>
      <c r="J1107" s="204"/>
      <c r="K1107" s="204"/>
      <c r="L1107" s="204"/>
      <c r="M1107" s="204"/>
      <c r="N1107" s="204"/>
    </row>
    <row r="1108" spans="1:14" ht="13.5">
      <c r="A1108" s="208"/>
      <c r="B1108" s="209"/>
      <c r="C1108" s="210"/>
      <c r="D1108" s="210"/>
      <c r="E1108" s="210"/>
      <c r="F1108" s="210"/>
      <c r="G1108" s="210"/>
      <c r="H1108" s="210"/>
      <c r="I1108" s="204"/>
      <c r="J1108" s="204"/>
      <c r="K1108" s="204"/>
      <c r="L1108" s="204"/>
      <c r="M1108" s="204"/>
      <c r="N1108" s="204"/>
    </row>
    <row r="1109" spans="1:14" ht="13.5">
      <c r="A1109" s="208"/>
      <c r="B1109" s="209"/>
      <c r="C1109" s="210"/>
      <c r="D1109" s="210"/>
      <c r="E1109" s="210"/>
      <c r="F1109" s="210"/>
      <c r="G1109" s="210"/>
      <c r="H1109" s="210"/>
      <c r="I1109" s="204"/>
      <c r="J1109" s="204"/>
      <c r="K1109" s="204"/>
      <c r="L1109" s="204"/>
      <c r="M1109" s="204"/>
      <c r="N1109" s="204"/>
    </row>
    <row r="1110" spans="1:14" ht="13.5">
      <c r="A1110" s="208"/>
      <c r="B1110" s="209"/>
      <c r="C1110" s="210"/>
      <c r="D1110" s="210"/>
      <c r="E1110" s="210"/>
      <c r="F1110" s="210"/>
      <c r="G1110" s="210"/>
      <c r="H1110" s="210"/>
      <c r="I1110" s="204"/>
      <c r="J1110" s="204"/>
      <c r="K1110" s="204"/>
      <c r="L1110" s="204"/>
      <c r="M1110" s="204"/>
      <c r="N1110" s="204"/>
    </row>
    <row r="1111" spans="1:14" ht="13.5">
      <c r="A1111" s="208"/>
      <c r="B1111" s="209"/>
      <c r="C1111" s="210"/>
      <c r="D1111" s="210"/>
      <c r="E1111" s="210"/>
      <c r="F1111" s="210"/>
      <c r="G1111" s="210"/>
      <c r="H1111" s="210"/>
      <c r="I1111" s="204"/>
      <c r="J1111" s="204"/>
      <c r="K1111" s="204"/>
      <c r="L1111" s="204"/>
      <c r="M1111" s="204"/>
      <c r="N1111" s="204"/>
    </row>
    <row r="1112" spans="1:14" ht="13.5">
      <c r="A1112" s="208"/>
      <c r="B1112" s="209"/>
      <c r="C1112" s="210"/>
      <c r="D1112" s="210"/>
      <c r="E1112" s="210"/>
      <c r="F1112" s="210"/>
      <c r="G1112" s="210"/>
      <c r="H1112" s="210"/>
      <c r="I1112" s="204"/>
      <c r="J1112" s="204"/>
      <c r="K1112" s="204"/>
      <c r="L1112" s="204"/>
      <c r="M1112" s="204"/>
      <c r="N1112" s="204"/>
    </row>
    <row r="1113" spans="1:14" ht="13.5">
      <c r="A1113" s="208"/>
      <c r="B1113" s="211"/>
      <c r="C1113" s="210"/>
      <c r="D1113" s="210"/>
      <c r="E1113" s="210"/>
      <c r="F1113" s="210"/>
      <c r="G1113" s="210"/>
      <c r="H1113" s="210"/>
      <c r="I1113" s="204"/>
      <c r="J1113" s="204"/>
      <c r="K1113" s="204"/>
      <c r="L1113" s="204"/>
      <c r="M1113" s="204"/>
      <c r="N1113" s="204"/>
    </row>
    <row r="1114" spans="1:14" ht="13.5">
      <c r="A1114" s="208"/>
      <c r="B1114" s="209"/>
      <c r="C1114" s="210"/>
      <c r="D1114" s="210"/>
      <c r="E1114" s="210"/>
      <c r="F1114" s="210"/>
      <c r="G1114" s="210"/>
      <c r="H1114" s="210"/>
      <c r="I1114" s="204"/>
      <c r="J1114" s="204"/>
      <c r="K1114" s="204"/>
      <c r="L1114" s="204"/>
      <c r="M1114" s="204"/>
      <c r="N1114" s="204"/>
    </row>
    <row r="1115" spans="1:14" ht="13.5">
      <c r="A1115" s="208"/>
      <c r="B1115" s="209"/>
      <c r="C1115" s="210"/>
      <c r="D1115" s="210"/>
      <c r="E1115" s="210"/>
      <c r="F1115" s="210"/>
      <c r="G1115" s="210"/>
      <c r="H1115" s="210"/>
      <c r="I1115" s="204"/>
      <c r="J1115" s="204"/>
      <c r="K1115" s="204"/>
      <c r="L1115" s="204"/>
      <c r="M1115" s="204"/>
      <c r="N1115" s="204"/>
    </row>
    <row r="1116" spans="1:14" ht="13.5">
      <c r="A1116" s="208"/>
      <c r="B1116" s="209"/>
      <c r="C1116" s="210"/>
      <c r="D1116" s="210"/>
      <c r="E1116" s="210"/>
      <c r="F1116" s="210"/>
      <c r="G1116" s="210"/>
      <c r="H1116" s="210"/>
      <c r="I1116" s="204"/>
      <c r="J1116" s="204"/>
      <c r="K1116" s="204"/>
      <c r="L1116" s="204"/>
      <c r="M1116" s="204"/>
      <c r="N1116" s="204"/>
    </row>
    <row r="1117" spans="1:14" ht="13.5">
      <c r="A1117" s="208"/>
      <c r="B1117" s="209"/>
      <c r="C1117" s="210"/>
      <c r="D1117" s="210"/>
      <c r="E1117" s="210"/>
      <c r="F1117" s="210"/>
      <c r="G1117" s="210"/>
      <c r="H1117" s="210"/>
      <c r="I1117" s="204"/>
      <c r="J1117" s="204"/>
      <c r="K1117" s="204"/>
      <c r="L1117" s="204"/>
      <c r="M1117" s="204"/>
      <c r="N1117" s="204"/>
    </row>
    <row r="1118" spans="1:14" ht="13.5">
      <c r="A1118" s="208"/>
      <c r="B1118" s="209"/>
      <c r="C1118" s="210"/>
      <c r="D1118" s="210"/>
      <c r="E1118" s="210"/>
      <c r="F1118" s="210"/>
      <c r="G1118" s="210"/>
      <c r="H1118" s="210"/>
      <c r="I1118" s="204"/>
      <c r="J1118" s="204"/>
      <c r="K1118" s="204"/>
      <c r="L1118" s="204"/>
      <c r="M1118" s="204"/>
      <c r="N1118" s="204"/>
    </row>
    <row r="1119" spans="1:14" ht="13.5">
      <c r="A1119" s="208"/>
      <c r="B1119" s="209"/>
      <c r="C1119" s="210"/>
      <c r="D1119" s="210"/>
      <c r="E1119" s="210"/>
      <c r="F1119" s="210"/>
      <c r="G1119" s="210"/>
      <c r="H1119" s="210"/>
      <c r="I1119" s="204"/>
      <c r="J1119" s="204"/>
      <c r="K1119" s="204"/>
      <c r="L1119" s="204"/>
      <c r="M1119" s="204"/>
      <c r="N1119" s="204"/>
    </row>
    <row r="1120" spans="1:14" ht="13.5">
      <c r="A1120" s="208"/>
      <c r="B1120" s="209"/>
      <c r="C1120" s="210"/>
      <c r="D1120" s="210"/>
      <c r="E1120" s="210"/>
      <c r="F1120" s="210"/>
      <c r="G1120" s="210"/>
      <c r="H1120" s="210"/>
      <c r="I1120" s="204"/>
      <c r="J1120" s="204"/>
      <c r="K1120" s="204"/>
      <c r="L1120" s="204"/>
      <c r="M1120" s="204"/>
      <c r="N1120" s="204"/>
    </row>
    <row r="1121" spans="1:14" ht="13.5">
      <c r="A1121" s="208"/>
      <c r="B1121" s="209"/>
      <c r="C1121" s="210"/>
      <c r="D1121" s="210"/>
      <c r="E1121" s="210"/>
      <c r="F1121" s="210"/>
      <c r="G1121" s="210"/>
      <c r="H1121" s="210"/>
      <c r="I1121" s="204"/>
      <c r="J1121" s="204"/>
      <c r="K1121" s="204"/>
      <c r="L1121" s="204"/>
      <c r="M1121" s="204"/>
      <c r="N1121" s="204"/>
    </row>
    <row r="1122" spans="1:14" ht="13.5">
      <c r="A1122" s="208"/>
      <c r="B1122" s="209"/>
      <c r="C1122" s="210"/>
      <c r="D1122" s="210"/>
      <c r="E1122" s="210"/>
      <c r="F1122" s="210"/>
      <c r="G1122" s="210"/>
      <c r="H1122" s="210"/>
      <c r="I1122" s="204"/>
      <c r="J1122" s="204"/>
      <c r="K1122" s="204"/>
      <c r="L1122" s="204"/>
      <c r="M1122" s="204"/>
      <c r="N1122" s="204"/>
    </row>
    <row r="1123" spans="1:14" ht="13.5">
      <c r="A1123" s="208"/>
      <c r="B1123" s="209"/>
      <c r="C1123" s="210"/>
      <c r="D1123" s="210"/>
      <c r="E1123" s="210"/>
      <c r="F1123" s="210"/>
      <c r="G1123" s="210"/>
      <c r="H1123" s="210"/>
      <c r="I1123" s="204"/>
      <c r="J1123" s="204"/>
      <c r="K1123" s="204"/>
      <c r="L1123" s="204"/>
      <c r="M1123" s="204"/>
      <c r="N1123" s="204"/>
    </row>
    <row r="1124" spans="1:14" ht="13.5">
      <c r="A1124" s="208"/>
      <c r="B1124" s="209"/>
      <c r="C1124" s="210"/>
      <c r="D1124" s="210"/>
      <c r="E1124" s="210"/>
      <c r="F1124" s="210"/>
      <c r="G1124" s="210"/>
      <c r="H1124" s="210"/>
      <c r="I1124" s="204"/>
      <c r="J1124" s="204"/>
      <c r="K1124" s="204"/>
      <c r="L1124" s="204"/>
      <c r="M1124" s="204"/>
      <c r="N1124" s="204"/>
    </row>
    <row r="1125" spans="1:14" ht="13.5">
      <c r="A1125" s="208"/>
      <c r="B1125" s="209"/>
      <c r="C1125" s="210"/>
      <c r="D1125" s="210"/>
      <c r="E1125" s="210"/>
      <c r="F1125" s="210"/>
      <c r="G1125" s="210"/>
      <c r="H1125" s="210"/>
      <c r="I1125" s="204"/>
      <c r="J1125" s="204"/>
      <c r="K1125" s="204"/>
      <c r="L1125" s="204"/>
      <c r="M1125" s="204"/>
      <c r="N1125" s="204"/>
    </row>
    <row r="1126" spans="1:14" ht="13.5">
      <c r="A1126" s="208"/>
      <c r="B1126" s="209"/>
      <c r="C1126" s="210"/>
      <c r="D1126" s="210"/>
      <c r="E1126" s="210"/>
      <c r="F1126" s="210"/>
      <c r="G1126" s="210"/>
      <c r="H1126" s="210"/>
      <c r="I1126" s="204"/>
      <c r="J1126" s="204"/>
      <c r="K1126" s="204"/>
      <c r="L1126" s="204"/>
      <c r="M1126" s="204"/>
      <c r="N1126" s="204"/>
    </row>
    <row r="1127" spans="1:14" ht="13.5">
      <c r="A1127" s="208"/>
      <c r="B1127" s="209"/>
      <c r="C1127" s="210"/>
      <c r="D1127" s="210"/>
      <c r="E1127" s="210"/>
      <c r="F1127" s="210"/>
      <c r="G1127" s="210"/>
      <c r="H1127" s="210"/>
      <c r="I1127" s="204"/>
      <c r="J1127" s="204"/>
      <c r="K1127" s="204"/>
      <c r="L1127" s="204"/>
      <c r="M1127" s="204"/>
      <c r="N1127" s="204"/>
    </row>
    <row r="1128" spans="1:14" ht="13.5">
      <c r="A1128" s="208"/>
      <c r="B1128" s="209"/>
      <c r="C1128" s="210"/>
      <c r="D1128" s="210"/>
      <c r="E1128" s="210"/>
      <c r="F1128" s="210"/>
      <c r="G1128" s="210"/>
      <c r="H1128" s="210"/>
      <c r="I1128" s="204"/>
      <c r="J1128" s="204"/>
      <c r="K1128" s="204"/>
      <c r="L1128" s="204"/>
      <c r="M1128" s="204"/>
      <c r="N1128" s="204"/>
    </row>
    <row r="1129" spans="1:14" ht="13.5">
      <c r="A1129" s="208"/>
      <c r="B1129" s="209"/>
      <c r="C1129" s="210"/>
      <c r="D1129" s="210"/>
      <c r="E1129" s="210"/>
      <c r="F1129" s="210"/>
      <c r="G1129" s="210"/>
      <c r="H1129" s="210"/>
      <c r="I1129" s="204"/>
      <c r="J1129" s="204"/>
      <c r="K1129" s="204"/>
      <c r="L1129" s="204"/>
      <c r="M1129" s="204"/>
      <c r="N1129" s="204"/>
    </row>
    <row r="1130" spans="1:14" ht="13.5">
      <c r="A1130" s="208"/>
      <c r="B1130" s="209"/>
      <c r="C1130" s="210"/>
      <c r="D1130" s="210"/>
      <c r="E1130" s="210"/>
      <c r="F1130" s="210"/>
      <c r="G1130" s="210"/>
      <c r="H1130" s="210"/>
      <c r="I1130" s="204"/>
      <c r="J1130" s="204"/>
      <c r="K1130" s="204"/>
      <c r="L1130" s="204"/>
      <c r="M1130" s="204"/>
      <c r="N1130" s="204"/>
    </row>
    <row r="1131" spans="1:14" ht="13.5">
      <c r="A1131" s="208"/>
      <c r="B1131" s="209"/>
      <c r="C1131" s="210"/>
      <c r="D1131" s="210"/>
      <c r="E1131" s="210"/>
      <c r="F1131" s="210"/>
      <c r="G1131" s="210"/>
      <c r="H1131" s="210"/>
      <c r="I1131" s="204"/>
      <c r="J1131" s="204"/>
      <c r="K1131" s="204"/>
      <c r="L1131" s="204"/>
      <c r="M1131" s="204"/>
      <c r="N1131" s="204"/>
    </row>
    <row r="1132" spans="1:14" ht="13.5">
      <c r="A1132" s="208"/>
      <c r="B1132" s="209"/>
      <c r="C1132" s="210"/>
      <c r="D1132" s="210"/>
      <c r="E1132" s="210"/>
      <c r="F1132" s="210"/>
      <c r="G1132" s="210"/>
      <c r="H1132" s="210"/>
      <c r="I1132" s="204"/>
      <c r="J1132" s="204"/>
      <c r="K1132" s="204"/>
      <c r="L1132" s="204"/>
      <c r="M1132" s="204"/>
      <c r="N1132" s="204"/>
    </row>
    <row r="1133" spans="1:14" ht="13.5">
      <c r="A1133" s="208"/>
      <c r="B1133" s="209"/>
      <c r="C1133" s="210"/>
      <c r="D1133" s="210"/>
      <c r="E1133" s="210"/>
      <c r="F1133" s="210"/>
      <c r="G1133" s="210"/>
      <c r="H1133" s="210"/>
      <c r="I1133" s="204"/>
      <c r="J1133" s="204"/>
      <c r="K1133" s="204"/>
      <c r="L1133" s="204"/>
      <c r="M1133" s="204"/>
      <c r="N1133" s="204"/>
    </row>
    <row r="1134" spans="1:14" ht="13.5">
      <c r="A1134" s="208"/>
      <c r="B1134" s="209"/>
      <c r="C1134" s="210"/>
      <c r="D1134" s="210"/>
      <c r="E1134" s="210"/>
      <c r="F1134" s="210"/>
      <c r="G1134" s="210"/>
      <c r="H1134" s="210"/>
      <c r="I1134" s="204"/>
      <c r="J1134" s="204"/>
      <c r="K1134" s="204"/>
      <c r="L1134" s="204"/>
      <c r="M1134" s="204"/>
      <c r="N1134" s="204"/>
    </row>
    <row r="1135" spans="1:14" ht="13.5">
      <c r="A1135" s="208"/>
      <c r="B1135" s="209"/>
      <c r="C1135" s="210"/>
      <c r="D1135" s="210"/>
      <c r="E1135" s="210"/>
      <c r="F1135" s="210"/>
      <c r="G1135" s="210"/>
      <c r="H1135" s="210"/>
      <c r="I1135" s="204"/>
      <c r="J1135" s="204"/>
      <c r="K1135" s="204"/>
      <c r="L1135" s="204"/>
      <c r="M1135" s="204"/>
      <c r="N1135" s="204"/>
    </row>
    <row r="1136" spans="1:14" ht="13.5">
      <c r="A1136" s="208"/>
      <c r="B1136" s="209"/>
      <c r="C1136" s="210"/>
      <c r="D1136" s="210"/>
      <c r="E1136" s="210"/>
      <c r="F1136" s="210"/>
      <c r="G1136" s="210"/>
      <c r="H1136" s="210"/>
      <c r="I1136" s="204"/>
      <c r="J1136" s="204"/>
      <c r="K1136" s="204"/>
      <c r="L1136" s="204"/>
      <c r="M1136" s="204"/>
      <c r="N1136" s="204"/>
    </row>
    <row r="1137" spans="1:14" ht="13.5">
      <c r="A1137" s="208"/>
      <c r="B1137" s="211"/>
      <c r="C1137" s="210"/>
      <c r="D1137" s="210"/>
      <c r="E1137" s="210"/>
      <c r="F1137" s="210"/>
      <c r="G1137" s="210"/>
      <c r="H1137" s="210"/>
      <c r="I1137" s="204"/>
      <c r="J1137" s="204"/>
      <c r="K1137" s="204"/>
      <c r="L1137" s="204"/>
      <c r="M1137" s="204"/>
      <c r="N1137" s="204"/>
    </row>
    <row r="1138" spans="1:14" ht="13.5">
      <c r="A1138" s="208"/>
      <c r="B1138" s="209"/>
      <c r="C1138" s="210"/>
      <c r="D1138" s="210"/>
      <c r="E1138" s="210"/>
      <c r="F1138" s="210"/>
      <c r="G1138" s="210"/>
      <c r="H1138" s="210"/>
      <c r="I1138" s="204"/>
      <c r="J1138" s="204"/>
      <c r="K1138" s="204"/>
      <c r="L1138" s="204"/>
      <c r="M1138" s="204"/>
      <c r="N1138" s="204"/>
    </row>
    <row r="1139" spans="1:14" ht="13.5">
      <c r="A1139" s="208"/>
      <c r="B1139" s="209"/>
      <c r="C1139" s="210"/>
      <c r="D1139" s="210"/>
      <c r="E1139" s="210"/>
      <c r="F1139" s="210"/>
      <c r="G1139" s="210"/>
      <c r="H1139" s="210"/>
      <c r="I1139" s="204"/>
      <c r="J1139" s="204"/>
      <c r="K1139" s="204"/>
      <c r="L1139" s="204"/>
      <c r="M1139" s="204"/>
      <c r="N1139" s="204"/>
    </row>
    <row r="1140" spans="1:14" ht="13.5">
      <c r="A1140" s="208"/>
      <c r="B1140" s="209"/>
      <c r="C1140" s="210"/>
      <c r="D1140" s="210"/>
      <c r="E1140" s="210"/>
      <c r="F1140" s="210"/>
      <c r="G1140" s="210"/>
      <c r="H1140" s="210"/>
      <c r="I1140" s="204"/>
      <c r="J1140" s="204"/>
      <c r="K1140" s="204"/>
      <c r="L1140" s="204"/>
      <c r="M1140" s="204"/>
      <c r="N1140" s="204"/>
    </row>
    <row r="1141" spans="1:14" ht="13.5">
      <c r="A1141" s="208"/>
      <c r="B1141" s="209"/>
      <c r="C1141" s="210"/>
      <c r="D1141" s="210"/>
      <c r="E1141" s="210"/>
      <c r="F1141" s="210"/>
      <c r="G1141" s="210"/>
      <c r="H1141" s="210"/>
      <c r="I1141" s="204"/>
      <c r="J1141" s="204"/>
      <c r="K1141" s="204"/>
      <c r="L1141" s="204"/>
      <c r="M1141" s="204"/>
      <c r="N1141" s="204"/>
    </row>
    <row r="1142" spans="1:14" ht="13.5">
      <c r="A1142" s="208"/>
      <c r="B1142" s="209"/>
      <c r="C1142" s="210"/>
      <c r="D1142" s="210"/>
      <c r="E1142" s="210"/>
      <c r="F1142" s="210"/>
      <c r="G1142" s="210"/>
      <c r="H1142" s="210"/>
      <c r="I1142" s="204"/>
      <c r="J1142" s="204"/>
      <c r="K1142" s="204"/>
      <c r="L1142" s="204"/>
      <c r="M1142" s="204"/>
      <c r="N1142" s="204"/>
    </row>
    <row r="1143" spans="1:14" ht="13.5">
      <c r="A1143" s="208"/>
      <c r="B1143" s="209"/>
      <c r="C1143" s="210"/>
      <c r="D1143" s="210"/>
      <c r="E1143" s="210"/>
      <c r="F1143" s="210"/>
      <c r="G1143" s="210"/>
      <c r="H1143" s="210"/>
      <c r="I1143" s="204"/>
      <c r="J1143" s="204"/>
      <c r="K1143" s="204"/>
      <c r="L1143" s="204"/>
      <c r="M1143" s="204"/>
      <c r="N1143" s="204"/>
    </row>
    <row r="1144" spans="1:14" ht="13.5">
      <c r="A1144" s="208"/>
      <c r="B1144" s="209"/>
      <c r="C1144" s="210"/>
      <c r="D1144" s="210"/>
      <c r="E1144" s="210"/>
      <c r="F1144" s="210"/>
      <c r="G1144" s="210"/>
      <c r="H1144" s="210"/>
      <c r="I1144" s="204"/>
      <c r="J1144" s="204"/>
      <c r="K1144" s="204"/>
      <c r="L1144" s="204"/>
      <c r="M1144" s="204"/>
      <c r="N1144" s="204"/>
    </row>
    <row r="1145" spans="1:14" ht="13.5">
      <c r="A1145" s="208"/>
      <c r="B1145" s="209"/>
      <c r="C1145" s="210"/>
      <c r="D1145" s="210"/>
      <c r="E1145" s="210"/>
      <c r="F1145" s="210"/>
      <c r="G1145" s="210"/>
      <c r="H1145" s="210"/>
      <c r="I1145" s="204"/>
      <c r="J1145" s="204"/>
      <c r="K1145" s="204"/>
      <c r="L1145" s="204"/>
      <c r="M1145" s="204"/>
      <c r="N1145" s="204"/>
    </row>
    <row r="1146" spans="1:14" ht="13.5">
      <c r="A1146" s="208"/>
      <c r="B1146" s="209"/>
      <c r="C1146" s="210"/>
      <c r="D1146" s="210"/>
      <c r="E1146" s="210"/>
      <c r="F1146" s="210"/>
      <c r="G1146" s="210"/>
      <c r="H1146" s="210"/>
      <c r="I1146" s="204"/>
      <c r="J1146" s="204"/>
      <c r="K1146" s="204"/>
      <c r="L1146" s="204"/>
      <c r="M1146" s="204"/>
      <c r="N1146" s="204"/>
    </row>
    <row r="1147" spans="1:14" ht="13.5">
      <c r="A1147" s="208"/>
      <c r="B1147" s="209"/>
      <c r="C1147" s="210"/>
      <c r="D1147" s="210"/>
      <c r="E1147" s="210"/>
      <c r="F1147" s="210"/>
      <c r="G1147" s="210"/>
      <c r="H1147" s="210"/>
      <c r="I1147" s="204"/>
      <c r="J1147" s="204"/>
      <c r="K1147" s="204"/>
      <c r="L1147" s="204"/>
      <c r="M1147" s="204"/>
      <c r="N1147" s="204"/>
    </row>
    <row r="1148" spans="1:14" ht="13.5">
      <c r="A1148" s="208"/>
      <c r="B1148" s="209"/>
      <c r="C1148" s="210"/>
      <c r="D1148" s="210"/>
      <c r="E1148" s="210"/>
      <c r="F1148" s="210"/>
      <c r="G1148" s="210"/>
      <c r="H1148" s="210"/>
      <c r="I1148" s="204"/>
      <c r="J1148" s="204"/>
      <c r="K1148" s="204"/>
      <c r="L1148" s="204"/>
      <c r="M1148" s="204"/>
      <c r="N1148" s="204"/>
    </row>
    <row r="1149" spans="1:14" ht="13.5">
      <c r="A1149" s="208"/>
      <c r="B1149" s="209"/>
      <c r="C1149" s="210"/>
      <c r="D1149" s="210"/>
      <c r="E1149" s="210"/>
      <c r="F1149" s="210"/>
      <c r="G1149" s="210"/>
      <c r="H1149" s="210"/>
      <c r="I1149" s="204"/>
      <c r="J1149" s="204"/>
      <c r="K1149" s="204"/>
      <c r="L1149" s="204"/>
      <c r="M1149" s="204"/>
      <c r="N1149" s="204"/>
    </row>
    <row r="1150" spans="1:14" ht="13.5">
      <c r="A1150" s="208"/>
      <c r="B1150" s="209"/>
      <c r="C1150" s="210"/>
      <c r="D1150" s="210"/>
      <c r="E1150" s="210"/>
      <c r="F1150" s="210"/>
      <c r="G1150" s="210"/>
      <c r="H1150" s="210"/>
      <c r="I1150" s="204"/>
      <c r="J1150" s="204"/>
      <c r="K1150" s="204"/>
      <c r="L1150" s="204"/>
      <c r="M1150" s="204"/>
      <c r="N1150" s="204"/>
    </row>
    <row r="1151" spans="1:14" ht="13.5">
      <c r="A1151" s="208"/>
      <c r="B1151" s="209"/>
      <c r="C1151" s="210"/>
      <c r="D1151" s="210"/>
      <c r="E1151" s="210"/>
      <c r="F1151" s="210"/>
      <c r="G1151" s="210"/>
      <c r="H1151" s="210"/>
      <c r="I1151" s="204"/>
      <c r="J1151" s="204"/>
      <c r="K1151" s="204"/>
      <c r="L1151" s="204"/>
      <c r="M1151" s="204"/>
      <c r="N1151" s="204"/>
    </row>
    <row r="1152" spans="1:14" ht="13.5">
      <c r="A1152" s="208"/>
      <c r="B1152" s="209"/>
      <c r="C1152" s="210"/>
      <c r="D1152" s="210"/>
      <c r="E1152" s="210"/>
      <c r="F1152" s="210"/>
      <c r="G1152" s="210"/>
      <c r="H1152" s="210"/>
      <c r="I1152" s="204"/>
      <c r="J1152" s="204"/>
      <c r="K1152" s="204"/>
      <c r="L1152" s="204"/>
      <c r="M1152" s="204"/>
      <c r="N1152" s="204"/>
    </row>
    <row r="1153" spans="1:14" ht="13.5">
      <c r="A1153" s="208"/>
      <c r="B1153" s="209"/>
      <c r="C1153" s="210"/>
      <c r="D1153" s="210"/>
      <c r="E1153" s="210"/>
      <c r="F1153" s="210"/>
      <c r="G1153" s="210"/>
      <c r="H1153" s="210"/>
      <c r="I1153" s="204"/>
      <c r="J1153" s="204"/>
      <c r="K1153" s="204"/>
      <c r="L1153" s="204"/>
      <c r="M1153" s="204"/>
      <c r="N1153" s="204"/>
    </row>
    <row r="1154" spans="1:14" ht="13.5">
      <c r="A1154" s="208"/>
      <c r="B1154" s="209"/>
      <c r="C1154" s="210"/>
      <c r="D1154" s="210"/>
      <c r="E1154" s="210"/>
      <c r="F1154" s="210"/>
      <c r="G1154" s="210"/>
      <c r="H1154" s="210"/>
      <c r="I1154" s="204"/>
      <c r="J1154" s="204"/>
      <c r="K1154" s="204"/>
      <c r="L1154" s="204"/>
      <c r="M1154" s="204"/>
      <c r="N1154" s="204"/>
    </row>
    <row r="1155" spans="1:14" ht="13.5">
      <c r="A1155" s="208"/>
      <c r="B1155" s="209"/>
      <c r="C1155" s="210"/>
      <c r="D1155" s="210"/>
      <c r="E1155" s="210"/>
      <c r="F1155" s="210"/>
      <c r="G1155" s="210"/>
      <c r="H1155" s="210"/>
      <c r="I1155" s="204"/>
      <c r="J1155" s="204"/>
      <c r="K1155" s="204"/>
      <c r="L1155" s="204"/>
      <c r="M1155" s="204"/>
      <c r="N1155" s="204"/>
    </row>
    <row r="1156" spans="1:14" ht="13.5">
      <c r="A1156" s="208"/>
      <c r="B1156" s="209"/>
      <c r="C1156" s="210"/>
      <c r="D1156" s="210"/>
      <c r="E1156" s="210"/>
      <c r="F1156" s="210"/>
      <c r="G1156" s="210"/>
      <c r="H1156" s="210"/>
      <c r="I1156" s="204"/>
      <c r="J1156" s="204"/>
      <c r="K1156" s="204"/>
      <c r="L1156" s="204"/>
      <c r="M1156" s="204"/>
      <c r="N1156" s="204"/>
    </row>
    <row r="1157" spans="1:14" ht="13.5">
      <c r="A1157" s="208"/>
      <c r="B1157" s="209"/>
      <c r="C1157" s="210"/>
      <c r="D1157" s="210"/>
      <c r="E1157" s="210"/>
      <c r="F1157" s="210"/>
      <c r="G1157" s="210"/>
      <c r="H1157" s="210"/>
      <c r="I1157" s="204"/>
      <c r="J1157" s="204"/>
      <c r="K1157" s="204"/>
      <c r="L1157" s="204"/>
      <c r="M1157" s="204"/>
      <c r="N1157" s="204"/>
    </row>
    <row r="1158" spans="1:14" ht="13.5">
      <c r="A1158" s="208"/>
      <c r="B1158" s="209"/>
      <c r="C1158" s="210"/>
      <c r="D1158" s="210"/>
      <c r="E1158" s="210"/>
      <c r="F1158" s="210"/>
      <c r="G1158" s="210"/>
      <c r="H1158" s="210"/>
      <c r="I1158" s="204"/>
      <c r="J1158" s="204"/>
      <c r="K1158" s="204"/>
      <c r="L1158" s="204"/>
      <c r="M1158" s="204"/>
      <c r="N1158" s="204"/>
    </row>
    <row r="1159" spans="1:14" ht="13.5">
      <c r="A1159" s="208"/>
      <c r="B1159" s="209"/>
      <c r="C1159" s="210"/>
      <c r="D1159" s="210"/>
      <c r="E1159" s="210"/>
      <c r="F1159" s="210"/>
      <c r="G1159" s="210"/>
      <c r="H1159" s="210"/>
      <c r="I1159" s="204"/>
      <c r="J1159" s="204"/>
      <c r="K1159" s="204"/>
      <c r="L1159" s="204"/>
      <c r="M1159" s="204"/>
      <c r="N1159" s="204"/>
    </row>
    <row r="1160" spans="1:14" ht="13.5">
      <c r="A1160" s="208"/>
      <c r="B1160" s="209"/>
      <c r="C1160" s="210"/>
      <c r="D1160" s="210"/>
      <c r="E1160" s="210"/>
      <c r="F1160" s="210"/>
      <c r="G1160" s="210"/>
      <c r="H1160" s="210"/>
      <c r="I1160" s="204"/>
      <c r="J1160" s="204"/>
      <c r="K1160" s="204"/>
      <c r="L1160" s="204"/>
      <c r="M1160" s="204"/>
      <c r="N1160" s="204"/>
    </row>
    <row r="1161" spans="1:14" ht="13.5">
      <c r="A1161" s="208"/>
      <c r="B1161" s="211"/>
      <c r="C1161" s="210"/>
      <c r="D1161" s="210"/>
      <c r="E1161" s="210"/>
      <c r="F1161" s="210"/>
      <c r="G1161" s="210"/>
      <c r="H1161" s="210"/>
      <c r="I1161" s="204"/>
      <c r="J1161" s="204"/>
      <c r="K1161" s="204"/>
      <c r="L1161" s="204"/>
      <c r="M1161" s="204"/>
      <c r="N1161" s="204"/>
    </row>
    <row r="1162" spans="1:14" ht="13.5">
      <c r="A1162" s="208"/>
      <c r="B1162" s="209"/>
      <c r="C1162" s="210"/>
      <c r="D1162" s="210"/>
      <c r="E1162" s="210"/>
      <c r="F1162" s="210"/>
      <c r="G1162" s="210"/>
      <c r="H1162" s="210"/>
      <c r="I1162" s="204"/>
      <c r="J1162" s="204"/>
      <c r="K1162" s="204"/>
      <c r="L1162" s="204"/>
      <c r="M1162" s="204"/>
      <c r="N1162" s="204"/>
    </row>
    <row r="1163" spans="1:14" ht="13.5">
      <c r="A1163" s="208"/>
      <c r="B1163" s="209"/>
      <c r="C1163" s="210"/>
      <c r="D1163" s="210"/>
      <c r="E1163" s="210"/>
      <c r="F1163" s="210"/>
      <c r="G1163" s="210"/>
      <c r="H1163" s="210"/>
      <c r="I1163" s="204"/>
      <c r="J1163" s="204"/>
      <c r="K1163" s="204"/>
      <c r="L1163" s="204"/>
      <c r="M1163" s="204"/>
      <c r="N1163" s="204"/>
    </row>
    <row r="1164" spans="1:14" ht="13.5">
      <c r="A1164" s="208"/>
      <c r="B1164" s="209"/>
      <c r="C1164" s="210"/>
      <c r="D1164" s="210"/>
      <c r="E1164" s="210"/>
      <c r="F1164" s="210"/>
      <c r="G1164" s="210"/>
      <c r="H1164" s="210"/>
      <c r="I1164" s="204"/>
      <c r="J1164" s="204"/>
      <c r="K1164" s="204"/>
      <c r="L1164" s="204"/>
      <c r="M1164" s="204"/>
      <c r="N1164" s="204"/>
    </row>
    <row r="1165" spans="1:14" ht="13.5">
      <c r="A1165" s="208"/>
      <c r="B1165" s="209"/>
      <c r="C1165" s="210"/>
      <c r="D1165" s="210"/>
      <c r="E1165" s="210"/>
      <c r="F1165" s="210"/>
      <c r="G1165" s="210"/>
      <c r="H1165" s="210"/>
      <c r="I1165" s="204"/>
      <c r="J1165" s="204"/>
      <c r="K1165" s="204"/>
      <c r="L1165" s="204"/>
      <c r="M1165" s="204"/>
      <c r="N1165" s="204"/>
    </row>
    <row r="1166" spans="1:14" ht="13.5">
      <c r="A1166" s="208"/>
      <c r="B1166" s="209"/>
      <c r="C1166" s="210"/>
      <c r="D1166" s="210"/>
      <c r="E1166" s="210"/>
      <c r="F1166" s="210"/>
      <c r="G1166" s="210"/>
      <c r="H1166" s="210"/>
      <c r="I1166" s="204"/>
      <c r="J1166" s="204"/>
      <c r="K1166" s="204"/>
      <c r="L1166" s="204"/>
      <c r="M1166" s="204"/>
      <c r="N1166" s="204"/>
    </row>
    <row r="1167" spans="1:14" ht="13.5">
      <c r="A1167" s="208"/>
      <c r="B1167" s="209"/>
      <c r="C1167" s="210"/>
      <c r="D1167" s="210"/>
      <c r="E1167" s="210"/>
      <c r="F1167" s="210"/>
      <c r="G1167" s="210"/>
      <c r="H1167" s="210"/>
      <c r="I1167" s="204"/>
      <c r="J1167" s="204"/>
      <c r="K1167" s="204"/>
      <c r="L1167" s="204"/>
      <c r="M1167" s="204"/>
      <c r="N1167" s="204"/>
    </row>
    <row r="1168" spans="1:14" ht="13.5">
      <c r="A1168" s="208"/>
      <c r="B1168" s="209"/>
      <c r="C1168" s="210"/>
      <c r="D1168" s="210"/>
      <c r="E1168" s="210"/>
      <c r="F1168" s="210"/>
      <c r="G1168" s="210"/>
      <c r="H1168" s="210"/>
      <c r="I1168" s="204"/>
      <c r="J1168" s="204"/>
      <c r="K1168" s="204"/>
      <c r="L1168" s="204"/>
      <c r="M1168" s="204"/>
      <c r="N1168" s="204"/>
    </row>
    <row r="1169" spans="1:14" ht="13.5">
      <c r="A1169" s="208"/>
      <c r="B1169" s="209"/>
      <c r="C1169" s="210"/>
      <c r="D1169" s="210"/>
      <c r="E1169" s="210"/>
      <c r="F1169" s="210"/>
      <c r="G1169" s="210"/>
      <c r="H1169" s="210"/>
      <c r="I1169" s="204"/>
      <c r="J1169" s="204"/>
      <c r="K1169" s="204"/>
      <c r="L1169" s="204"/>
      <c r="M1169" s="204"/>
      <c r="N1169" s="204"/>
    </row>
    <row r="1170" spans="1:14" ht="13.5">
      <c r="A1170" s="208"/>
      <c r="B1170" s="209"/>
      <c r="C1170" s="210"/>
      <c r="D1170" s="210"/>
      <c r="E1170" s="210"/>
      <c r="F1170" s="210"/>
      <c r="G1170" s="210"/>
      <c r="H1170" s="210"/>
      <c r="I1170" s="204"/>
      <c r="J1170" s="204"/>
      <c r="K1170" s="204"/>
      <c r="L1170" s="204"/>
      <c r="M1170" s="204"/>
      <c r="N1170" s="204"/>
    </row>
    <row r="1171" spans="1:14" ht="13.5">
      <c r="A1171" s="208"/>
      <c r="B1171" s="209"/>
      <c r="C1171" s="210"/>
      <c r="D1171" s="210"/>
      <c r="E1171" s="210"/>
      <c r="F1171" s="210"/>
      <c r="G1171" s="210"/>
      <c r="H1171" s="210"/>
      <c r="I1171" s="204"/>
      <c r="J1171" s="204"/>
      <c r="K1171" s="204"/>
      <c r="L1171" s="204"/>
      <c r="M1171" s="204"/>
      <c r="N1171" s="204"/>
    </row>
    <row r="1172" spans="1:14" ht="13.5">
      <c r="A1172" s="208"/>
      <c r="B1172" s="209"/>
      <c r="C1172" s="210"/>
      <c r="D1172" s="210"/>
      <c r="E1172" s="210"/>
      <c r="F1172" s="210"/>
      <c r="G1172" s="210"/>
      <c r="H1172" s="210"/>
      <c r="I1172" s="204"/>
      <c r="J1172" s="204"/>
      <c r="K1172" s="204"/>
      <c r="L1172" s="204"/>
      <c r="M1172" s="204"/>
      <c r="N1172" s="204"/>
    </row>
    <row r="1173" spans="1:14" ht="13.5">
      <c r="A1173" s="208"/>
      <c r="B1173" s="209"/>
      <c r="C1173" s="210"/>
      <c r="D1173" s="210"/>
      <c r="E1173" s="210"/>
      <c r="F1173" s="210"/>
      <c r="G1173" s="210"/>
      <c r="H1173" s="210"/>
      <c r="I1173" s="204"/>
      <c r="J1173" s="204"/>
      <c r="K1173" s="204"/>
      <c r="L1173" s="204"/>
      <c r="M1173" s="204"/>
      <c r="N1173" s="204"/>
    </row>
    <row r="1174" spans="1:14" ht="13.5">
      <c r="A1174" s="208"/>
      <c r="B1174" s="209"/>
      <c r="C1174" s="210"/>
      <c r="D1174" s="210"/>
      <c r="E1174" s="210"/>
      <c r="F1174" s="210"/>
      <c r="G1174" s="210"/>
      <c r="H1174" s="210"/>
      <c r="I1174" s="204"/>
      <c r="J1174" s="204"/>
      <c r="K1174" s="204"/>
      <c r="L1174" s="204"/>
      <c r="M1174" s="204"/>
      <c r="N1174" s="204"/>
    </row>
    <row r="1175" spans="1:14" ht="13.5">
      <c r="A1175" s="208"/>
      <c r="B1175" s="209"/>
      <c r="C1175" s="210"/>
      <c r="D1175" s="210"/>
      <c r="E1175" s="210"/>
      <c r="F1175" s="210"/>
      <c r="G1175" s="210"/>
      <c r="H1175" s="210"/>
      <c r="I1175" s="204"/>
      <c r="J1175" s="204"/>
      <c r="K1175" s="204"/>
      <c r="L1175" s="204"/>
      <c r="M1175" s="204"/>
      <c r="N1175" s="204"/>
    </row>
    <row r="1176" spans="1:14" ht="13.5">
      <c r="A1176" s="208"/>
      <c r="B1176" s="209"/>
      <c r="C1176" s="210"/>
      <c r="D1176" s="210"/>
      <c r="E1176" s="210"/>
      <c r="F1176" s="210"/>
      <c r="G1176" s="210"/>
      <c r="H1176" s="210"/>
      <c r="I1176" s="204"/>
      <c r="J1176" s="204"/>
      <c r="K1176" s="204"/>
      <c r="L1176" s="204"/>
      <c r="M1176" s="204"/>
      <c r="N1176" s="204"/>
    </row>
    <row r="1177" spans="1:14" ht="13.5">
      <c r="A1177" s="208"/>
      <c r="B1177" s="209"/>
      <c r="C1177" s="210"/>
      <c r="D1177" s="210"/>
      <c r="E1177" s="210"/>
      <c r="F1177" s="210"/>
      <c r="G1177" s="210"/>
      <c r="H1177" s="210"/>
      <c r="I1177" s="204"/>
      <c r="J1177" s="204"/>
      <c r="K1177" s="204"/>
      <c r="L1177" s="204"/>
      <c r="M1177" s="204"/>
      <c r="N1177" s="204"/>
    </row>
    <row r="1178" spans="1:14" ht="13.5">
      <c r="A1178" s="208"/>
      <c r="B1178" s="209"/>
      <c r="C1178" s="210"/>
      <c r="D1178" s="210"/>
      <c r="E1178" s="210"/>
      <c r="F1178" s="210"/>
      <c r="G1178" s="210"/>
      <c r="H1178" s="210"/>
      <c r="I1178" s="204"/>
      <c r="J1178" s="204"/>
      <c r="K1178" s="204"/>
      <c r="L1178" s="204"/>
      <c r="M1178" s="204"/>
      <c r="N1178" s="204"/>
    </row>
    <row r="1179" spans="1:14" ht="13.5">
      <c r="A1179" s="208"/>
      <c r="B1179" s="209"/>
      <c r="C1179" s="210"/>
      <c r="D1179" s="210"/>
      <c r="E1179" s="210"/>
      <c r="F1179" s="210"/>
      <c r="G1179" s="210"/>
      <c r="H1179" s="210"/>
      <c r="I1179" s="204"/>
      <c r="J1179" s="204"/>
      <c r="K1179" s="204"/>
      <c r="L1179" s="204"/>
      <c r="M1179" s="204"/>
      <c r="N1179" s="204"/>
    </row>
    <row r="1180" spans="1:14" ht="13.5">
      <c r="A1180" s="208"/>
      <c r="B1180" s="209"/>
      <c r="C1180" s="210"/>
      <c r="D1180" s="210"/>
      <c r="E1180" s="210"/>
      <c r="F1180" s="210"/>
      <c r="G1180" s="210"/>
      <c r="H1180" s="210"/>
      <c r="I1180" s="204"/>
      <c r="J1180" s="204"/>
      <c r="K1180" s="204"/>
      <c r="L1180" s="204"/>
      <c r="M1180" s="204"/>
      <c r="N1180" s="204"/>
    </row>
    <row r="1181" spans="1:14" ht="13.5">
      <c r="A1181" s="208"/>
      <c r="B1181" s="209"/>
      <c r="C1181" s="210"/>
      <c r="D1181" s="210"/>
      <c r="E1181" s="210"/>
      <c r="F1181" s="210"/>
      <c r="G1181" s="210"/>
      <c r="H1181" s="210"/>
      <c r="I1181" s="204"/>
      <c r="J1181" s="204"/>
      <c r="K1181" s="204"/>
      <c r="L1181" s="204"/>
      <c r="M1181" s="204"/>
      <c r="N1181" s="204"/>
    </row>
    <row r="1182" spans="1:14" ht="13.5">
      <c r="A1182" s="208"/>
      <c r="B1182" s="209"/>
      <c r="C1182" s="210"/>
      <c r="D1182" s="210"/>
      <c r="E1182" s="210"/>
      <c r="F1182" s="210"/>
      <c r="G1182" s="210"/>
      <c r="H1182" s="210"/>
      <c r="I1182" s="204"/>
      <c r="J1182" s="204"/>
      <c r="K1182" s="204"/>
      <c r="L1182" s="204"/>
      <c r="M1182" s="204"/>
      <c r="N1182" s="204"/>
    </row>
    <row r="1183" spans="1:14" ht="13.5">
      <c r="A1183" s="208"/>
      <c r="B1183" s="209"/>
      <c r="C1183" s="210"/>
      <c r="D1183" s="210"/>
      <c r="E1183" s="210"/>
      <c r="F1183" s="210"/>
      <c r="G1183" s="210"/>
      <c r="H1183" s="210"/>
      <c r="I1183" s="204"/>
      <c r="J1183" s="204"/>
      <c r="K1183" s="204"/>
      <c r="L1183" s="204"/>
      <c r="M1183" s="204"/>
      <c r="N1183" s="204"/>
    </row>
    <row r="1184" spans="1:14" ht="13.5">
      <c r="A1184" s="208"/>
      <c r="B1184" s="209"/>
      <c r="C1184" s="210"/>
      <c r="D1184" s="210"/>
      <c r="E1184" s="210"/>
      <c r="F1184" s="210"/>
      <c r="G1184" s="210"/>
      <c r="H1184" s="210"/>
      <c r="I1184" s="204"/>
      <c r="J1184" s="204"/>
      <c r="K1184" s="204"/>
      <c r="L1184" s="204"/>
      <c r="M1184" s="204"/>
      <c r="N1184" s="204"/>
    </row>
    <row r="1185" spans="1:14" ht="13.5">
      <c r="A1185" s="208"/>
      <c r="B1185" s="211"/>
      <c r="C1185" s="210"/>
      <c r="D1185" s="210"/>
      <c r="E1185" s="210"/>
      <c r="F1185" s="210"/>
      <c r="G1185" s="210"/>
      <c r="H1185" s="210"/>
      <c r="I1185" s="204"/>
      <c r="J1185" s="204"/>
      <c r="K1185" s="204"/>
      <c r="L1185" s="204"/>
      <c r="M1185" s="204"/>
      <c r="N1185" s="204"/>
    </row>
    <row r="1186" spans="1:14" ht="13.5">
      <c r="A1186" s="208"/>
      <c r="B1186" s="209"/>
      <c r="C1186" s="210"/>
      <c r="D1186" s="210"/>
      <c r="E1186" s="210"/>
      <c r="F1186" s="210"/>
      <c r="G1186" s="210"/>
      <c r="H1186" s="210"/>
      <c r="I1186" s="204"/>
      <c r="J1186" s="204"/>
      <c r="K1186" s="204"/>
      <c r="L1186" s="204"/>
      <c r="M1186" s="204"/>
      <c r="N1186" s="204"/>
    </row>
    <row r="1187" spans="1:14" ht="13.5">
      <c r="A1187" s="208"/>
      <c r="B1187" s="209"/>
      <c r="C1187" s="210"/>
      <c r="D1187" s="210"/>
      <c r="E1187" s="210"/>
      <c r="F1187" s="210"/>
      <c r="G1187" s="210"/>
      <c r="H1187" s="210"/>
      <c r="I1187" s="204"/>
      <c r="J1187" s="204"/>
      <c r="K1187" s="204"/>
      <c r="L1187" s="204"/>
      <c r="M1187" s="204"/>
      <c r="N1187" s="204"/>
    </row>
    <row r="1188" spans="1:14" ht="13.5">
      <c r="A1188" s="208"/>
      <c r="B1188" s="209"/>
      <c r="C1188" s="210"/>
      <c r="D1188" s="210"/>
      <c r="E1188" s="210"/>
      <c r="F1188" s="210"/>
      <c r="G1188" s="210"/>
      <c r="H1188" s="210"/>
      <c r="I1188" s="204"/>
      <c r="J1188" s="204"/>
      <c r="K1188" s="204"/>
      <c r="L1188" s="204"/>
      <c r="M1188" s="204"/>
      <c r="N1188" s="204"/>
    </row>
    <row r="1189" spans="1:14" ht="13.5">
      <c r="A1189" s="208"/>
      <c r="B1189" s="209"/>
      <c r="C1189" s="210"/>
      <c r="D1189" s="210"/>
      <c r="E1189" s="210"/>
      <c r="F1189" s="210"/>
      <c r="G1189" s="210"/>
      <c r="H1189" s="210"/>
      <c r="I1189" s="204"/>
      <c r="J1189" s="204"/>
      <c r="K1189" s="204"/>
      <c r="L1189" s="204"/>
      <c r="M1189" s="204"/>
      <c r="N1189" s="204"/>
    </row>
    <row r="1190" spans="1:14" ht="13.5">
      <c r="A1190" s="208"/>
      <c r="B1190" s="209"/>
      <c r="C1190" s="210"/>
      <c r="D1190" s="210"/>
      <c r="E1190" s="210"/>
      <c r="F1190" s="210"/>
      <c r="G1190" s="210"/>
      <c r="H1190" s="210"/>
      <c r="I1190" s="204"/>
      <c r="J1190" s="204"/>
      <c r="K1190" s="204"/>
      <c r="L1190" s="204"/>
      <c r="M1190" s="204"/>
      <c r="N1190" s="204"/>
    </row>
    <row r="1191" spans="1:14" ht="13.5">
      <c r="A1191" s="208"/>
      <c r="B1191" s="209"/>
      <c r="C1191" s="210"/>
      <c r="D1191" s="210"/>
      <c r="E1191" s="210"/>
      <c r="F1191" s="210"/>
      <c r="G1191" s="210"/>
      <c r="H1191" s="210"/>
      <c r="I1191" s="204"/>
      <c r="J1191" s="204"/>
      <c r="K1191" s="204"/>
      <c r="L1191" s="204"/>
      <c r="M1191" s="204"/>
      <c r="N1191" s="204"/>
    </row>
    <row r="1192" spans="1:14" ht="13.5">
      <c r="A1192" s="208"/>
      <c r="B1192" s="209"/>
      <c r="C1192" s="210"/>
      <c r="D1192" s="210"/>
      <c r="E1192" s="210"/>
      <c r="F1192" s="210"/>
      <c r="G1192" s="210"/>
      <c r="H1192" s="210"/>
      <c r="I1192" s="204"/>
      <c r="J1192" s="204"/>
      <c r="K1192" s="204"/>
      <c r="L1192" s="204"/>
      <c r="M1192" s="204"/>
      <c r="N1192" s="204"/>
    </row>
    <row r="1193" spans="1:14" ht="13.5">
      <c r="A1193" s="208"/>
      <c r="B1193" s="209"/>
      <c r="C1193" s="210"/>
      <c r="D1193" s="210"/>
      <c r="E1193" s="210"/>
      <c r="F1193" s="210"/>
      <c r="G1193" s="210"/>
      <c r="H1193" s="210"/>
      <c r="I1193" s="204"/>
      <c r="J1193" s="204"/>
      <c r="K1193" s="204"/>
      <c r="L1193" s="204"/>
      <c r="M1193" s="204"/>
      <c r="N1193" s="204"/>
    </row>
    <row r="1194" spans="1:14" ht="13.5">
      <c r="A1194" s="208"/>
      <c r="B1194" s="209"/>
      <c r="C1194" s="210"/>
      <c r="D1194" s="210"/>
      <c r="E1194" s="210"/>
      <c r="F1194" s="210"/>
      <c r="G1194" s="210"/>
      <c r="H1194" s="210"/>
      <c r="I1194" s="204"/>
      <c r="J1194" s="204"/>
      <c r="K1194" s="204"/>
      <c r="L1194" s="204"/>
      <c r="M1194" s="204"/>
      <c r="N1194" s="204"/>
    </row>
    <row r="1195" spans="1:14" ht="13.5">
      <c r="A1195" s="208"/>
      <c r="B1195" s="209"/>
      <c r="C1195" s="210"/>
      <c r="D1195" s="210"/>
      <c r="E1195" s="210"/>
      <c r="F1195" s="210"/>
      <c r="G1195" s="210"/>
      <c r="H1195" s="210"/>
      <c r="I1195" s="204"/>
      <c r="J1195" s="204"/>
      <c r="K1195" s="204"/>
      <c r="L1195" s="204"/>
      <c r="M1195" s="204"/>
      <c r="N1195" s="204"/>
    </row>
    <row r="1196" spans="1:14" ht="13.5">
      <c r="A1196" s="208"/>
      <c r="B1196" s="209"/>
      <c r="C1196" s="210"/>
      <c r="D1196" s="210"/>
      <c r="E1196" s="210"/>
      <c r="F1196" s="210"/>
      <c r="G1196" s="210"/>
      <c r="H1196" s="210"/>
      <c r="I1196" s="204"/>
      <c r="J1196" s="204"/>
      <c r="K1196" s="204"/>
      <c r="L1196" s="204"/>
      <c r="M1196" s="204"/>
      <c r="N1196" s="204"/>
    </row>
    <row r="1197" spans="1:14" ht="13.5">
      <c r="A1197" s="208"/>
      <c r="B1197" s="209"/>
      <c r="C1197" s="210"/>
      <c r="D1197" s="210"/>
      <c r="E1197" s="210"/>
      <c r="F1197" s="210"/>
      <c r="G1197" s="210"/>
      <c r="H1197" s="210"/>
      <c r="I1197" s="204"/>
      <c r="J1197" s="204"/>
      <c r="K1197" s="204"/>
      <c r="L1197" s="204"/>
      <c r="M1197" s="204"/>
      <c r="N1197" s="204"/>
    </row>
    <row r="1198" spans="1:14" ht="13.5">
      <c r="A1198" s="208"/>
      <c r="B1198" s="209"/>
      <c r="C1198" s="210"/>
      <c r="D1198" s="210"/>
      <c r="E1198" s="210"/>
      <c r="F1198" s="210"/>
      <c r="G1198" s="210"/>
      <c r="H1198" s="210"/>
      <c r="I1198" s="204"/>
      <c r="J1198" s="204"/>
      <c r="K1198" s="204"/>
      <c r="L1198" s="204"/>
      <c r="M1198" s="204"/>
      <c r="N1198" s="204"/>
    </row>
    <row r="1199" spans="1:14" ht="13.5">
      <c r="A1199" s="208"/>
      <c r="B1199" s="209"/>
      <c r="C1199" s="210"/>
      <c r="D1199" s="210"/>
      <c r="E1199" s="210"/>
      <c r="F1199" s="210"/>
      <c r="G1199" s="210"/>
      <c r="H1199" s="210"/>
      <c r="I1199" s="204"/>
      <c r="J1199" s="204"/>
      <c r="K1199" s="204"/>
      <c r="L1199" s="204"/>
      <c r="M1199" s="204"/>
      <c r="N1199" s="204"/>
    </row>
    <row r="1200" spans="1:14" ht="13.5">
      <c r="A1200" s="208"/>
      <c r="B1200" s="209"/>
      <c r="C1200" s="210"/>
      <c r="D1200" s="210"/>
      <c r="E1200" s="210"/>
      <c r="F1200" s="210"/>
      <c r="G1200" s="210"/>
      <c r="H1200" s="210"/>
      <c r="I1200" s="204"/>
      <c r="J1200" s="204"/>
      <c r="K1200" s="204"/>
      <c r="L1200" s="204"/>
      <c r="M1200" s="204"/>
      <c r="N1200" s="204"/>
    </row>
    <row r="1201" spans="1:14" ht="13.5">
      <c r="A1201" s="208"/>
      <c r="B1201" s="209"/>
      <c r="C1201" s="210"/>
      <c r="D1201" s="210"/>
      <c r="E1201" s="210"/>
      <c r="F1201" s="210"/>
      <c r="G1201" s="210"/>
      <c r="H1201" s="210"/>
      <c r="I1201" s="204"/>
      <c r="J1201" s="204"/>
      <c r="K1201" s="204"/>
      <c r="L1201" s="204"/>
      <c r="M1201" s="204"/>
      <c r="N1201" s="204"/>
    </row>
    <row r="1202" spans="1:14" ht="13.5">
      <c r="A1202" s="208"/>
      <c r="B1202" s="209"/>
      <c r="C1202" s="210"/>
      <c r="D1202" s="210"/>
      <c r="E1202" s="210"/>
      <c r="F1202" s="210"/>
      <c r="G1202" s="210"/>
      <c r="H1202" s="210"/>
      <c r="I1202" s="204"/>
      <c r="J1202" s="204"/>
      <c r="K1202" s="204"/>
      <c r="L1202" s="204"/>
      <c r="M1202" s="204"/>
      <c r="N1202" s="204"/>
    </row>
    <row r="1203" spans="1:14" ht="13.5">
      <c r="A1203" s="208"/>
      <c r="B1203" s="209"/>
      <c r="C1203" s="210"/>
      <c r="D1203" s="210"/>
      <c r="E1203" s="210"/>
      <c r="F1203" s="210"/>
      <c r="G1203" s="210"/>
      <c r="H1203" s="210"/>
      <c r="I1203" s="204"/>
      <c r="J1203" s="204"/>
      <c r="K1203" s="204"/>
      <c r="L1203" s="204"/>
      <c r="M1203" s="204"/>
      <c r="N1203" s="204"/>
    </row>
    <row r="1204" spans="1:14" ht="13.5">
      <c r="A1204" s="208"/>
      <c r="B1204" s="209"/>
      <c r="C1204" s="210"/>
      <c r="D1204" s="210"/>
      <c r="E1204" s="210"/>
      <c r="F1204" s="210"/>
      <c r="G1204" s="210"/>
      <c r="H1204" s="210"/>
      <c r="I1204" s="204"/>
      <c r="J1204" s="204"/>
      <c r="K1204" s="204"/>
      <c r="L1204" s="204"/>
      <c r="M1204" s="204"/>
      <c r="N1204" s="204"/>
    </row>
    <row r="1205" spans="1:14" ht="13.5">
      <c r="A1205" s="208"/>
      <c r="B1205" s="209"/>
      <c r="C1205" s="210"/>
      <c r="D1205" s="210"/>
      <c r="E1205" s="210"/>
      <c r="F1205" s="210"/>
      <c r="G1205" s="210"/>
      <c r="H1205" s="210"/>
      <c r="I1205" s="204"/>
      <c r="J1205" s="204"/>
      <c r="K1205" s="204"/>
      <c r="L1205" s="204"/>
      <c r="M1205" s="204"/>
      <c r="N1205" s="204"/>
    </row>
    <row r="1206" spans="1:14" ht="13.5">
      <c r="A1206" s="208"/>
      <c r="B1206" s="209"/>
      <c r="C1206" s="210"/>
      <c r="D1206" s="210"/>
      <c r="E1206" s="210"/>
      <c r="F1206" s="210"/>
      <c r="G1206" s="210"/>
      <c r="H1206" s="210"/>
      <c r="I1206" s="204"/>
      <c r="J1206" s="204"/>
      <c r="K1206" s="204"/>
      <c r="L1206" s="204"/>
      <c r="M1206" s="204"/>
      <c r="N1206" s="204"/>
    </row>
    <row r="1207" spans="1:14" ht="13.5">
      <c r="A1207" s="208"/>
      <c r="B1207" s="209"/>
      <c r="C1207" s="210"/>
      <c r="D1207" s="210"/>
      <c r="E1207" s="210"/>
      <c r="F1207" s="210"/>
      <c r="G1207" s="210"/>
      <c r="H1207" s="210"/>
      <c r="I1207" s="204"/>
      <c r="J1207" s="204"/>
      <c r="K1207" s="204"/>
      <c r="L1207" s="204"/>
      <c r="M1207" s="204"/>
      <c r="N1207" s="204"/>
    </row>
    <row r="1208" spans="1:14" ht="13.5">
      <c r="A1208" s="208"/>
      <c r="B1208" s="209"/>
      <c r="C1208" s="210"/>
      <c r="D1208" s="210"/>
      <c r="E1208" s="210"/>
      <c r="F1208" s="210"/>
      <c r="G1208" s="210"/>
      <c r="H1208" s="210"/>
      <c r="I1208" s="204"/>
      <c r="J1208" s="204"/>
      <c r="K1208" s="204"/>
      <c r="L1208" s="204"/>
      <c r="M1208" s="204"/>
      <c r="N1208" s="204"/>
    </row>
    <row r="1209" spans="1:14" ht="13.5">
      <c r="A1209" s="208"/>
      <c r="B1209" s="211"/>
      <c r="C1209" s="210"/>
      <c r="D1209" s="210"/>
      <c r="E1209" s="210"/>
      <c r="F1209" s="210"/>
      <c r="G1209" s="210"/>
      <c r="H1209" s="210"/>
      <c r="I1209" s="204"/>
      <c r="J1209" s="204"/>
      <c r="K1209" s="204"/>
      <c r="L1209" s="204"/>
      <c r="M1209" s="204"/>
      <c r="N1209" s="204"/>
    </row>
    <row r="1210" spans="1:14" ht="13.5">
      <c r="A1210" s="208"/>
      <c r="B1210" s="209"/>
      <c r="C1210" s="210"/>
      <c r="D1210" s="210"/>
      <c r="E1210" s="210"/>
      <c r="F1210" s="210"/>
      <c r="G1210" s="210"/>
      <c r="H1210" s="210"/>
      <c r="I1210" s="204"/>
      <c r="J1210" s="204"/>
      <c r="K1210" s="204"/>
      <c r="L1210" s="204"/>
      <c r="M1210" s="204"/>
      <c r="N1210" s="204"/>
    </row>
    <row r="1211" spans="1:14" ht="13.5">
      <c r="A1211" s="208"/>
      <c r="B1211" s="209"/>
      <c r="C1211" s="210"/>
      <c r="D1211" s="210"/>
      <c r="E1211" s="210"/>
      <c r="F1211" s="210"/>
      <c r="G1211" s="210"/>
      <c r="H1211" s="210"/>
      <c r="I1211" s="204"/>
      <c r="J1211" s="204"/>
      <c r="K1211" s="204"/>
      <c r="L1211" s="204"/>
      <c r="M1211" s="204"/>
      <c r="N1211" s="204"/>
    </row>
    <row r="1212" spans="1:14" ht="13.5">
      <c r="A1212" s="208"/>
      <c r="B1212" s="209"/>
      <c r="C1212" s="210"/>
      <c r="D1212" s="210"/>
      <c r="E1212" s="210"/>
      <c r="F1212" s="210"/>
      <c r="G1212" s="210"/>
      <c r="H1212" s="210"/>
      <c r="I1212" s="204"/>
      <c r="J1212" s="204"/>
      <c r="K1212" s="204"/>
      <c r="L1212" s="204"/>
      <c r="M1212" s="204"/>
      <c r="N1212" s="204"/>
    </row>
    <row r="1213" spans="1:14" ht="13.5">
      <c r="A1213" s="208"/>
      <c r="B1213" s="209"/>
      <c r="C1213" s="210"/>
      <c r="D1213" s="210"/>
      <c r="E1213" s="210"/>
      <c r="F1213" s="210"/>
      <c r="G1213" s="210"/>
      <c r="H1213" s="210"/>
      <c r="I1213" s="204"/>
      <c r="J1213" s="204"/>
      <c r="K1213" s="204"/>
      <c r="L1213" s="204"/>
      <c r="M1213" s="204"/>
      <c r="N1213" s="204"/>
    </row>
    <row r="1214" spans="1:14" ht="13.5">
      <c r="A1214" s="208"/>
      <c r="B1214" s="209"/>
      <c r="C1214" s="210"/>
      <c r="D1214" s="210"/>
      <c r="E1214" s="210"/>
      <c r="F1214" s="210"/>
      <c r="G1214" s="210"/>
      <c r="H1214" s="210"/>
      <c r="I1214" s="204"/>
      <c r="J1214" s="204"/>
      <c r="K1214" s="204"/>
      <c r="L1214" s="204"/>
      <c r="M1214" s="204"/>
      <c r="N1214" s="204"/>
    </row>
    <row r="1215" spans="1:14" ht="13.5">
      <c r="A1215" s="208"/>
      <c r="B1215" s="209"/>
      <c r="C1215" s="210"/>
      <c r="D1215" s="210"/>
      <c r="E1215" s="210"/>
      <c r="F1215" s="210"/>
      <c r="G1215" s="210"/>
      <c r="H1215" s="210"/>
      <c r="I1215" s="204"/>
      <c r="J1215" s="204"/>
      <c r="K1215" s="204"/>
      <c r="L1215" s="204"/>
      <c r="M1215" s="204"/>
      <c r="N1215" s="204"/>
    </row>
    <row r="1216" spans="1:14" ht="13.5">
      <c r="A1216" s="208"/>
      <c r="B1216" s="209"/>
      <c r="C1216" s="210"/>
      <c r="D1216" s="210"/>
      <c r="E1216" s="210"/>
      <c r="F1216" s="210"/>
      <c r="G1216" s="210"/>
      <c r="H1216" s="210"/>
      <c r="I1216" s="204"/>
      <c r="J1216" s="204"/>
      <c r="K1216" s="204"/>
      <c r="L1216" s="204"/>
      <c r="M1216" s="204"/>
      <c r="N1216" s="204"/>
    </row>
    <row r="1217" spans="1:14" ht="13.5">
      <c r="A1217" s="208"/>
      <c r="B1217" s="209"/>
      <c r="C1217" s="210"/>
      <c r="D1217" s="210"/>
      <c r="E1217" s="210"/>
      <c r="F1217" s="210"/>
      <c r="G1217" s="210"/>
      <c r="H1217" s="210"/>
      <c r="I1217" s="204"/>
      <c r="J1217" s="204"/>
      <c r="K1217" s="204"/>
      <c r="L1217" s="204"/>
      <c r="M1217" s="204"/>
      <c r="N1217" s="204"/>
    </row>
    <row r="1218" spans="1:14" ht="13.5">
      <c r="A1218" s="208"/>
      <c r="B1218" s="209"/>
      <c r="C1218" s="210"/>
      <c r="D1218" s="210"/>
      <c r="E1218" s="210"/>
      <c r="F1218" s="210"/>
      <c r="G1218" s="210"/>
      <c r="H1218" s="210"/>
      <c r="I1218" s="204"/>
      <c r="J1218" s="204"/>
      <c r="K1218" s="204"/>
      <c r="L1218" s="204"/>
      <c r="M1218" s="204"/>
      <c r="N1218" s="204"/>
    </row>
    <row r="1219" spans="1:14" ht="13.5">
      <c r="A1219" s="208"/>
      <c r="B1219" s="209"/>
      <c r="C1219" s="210"/>
      <c r="D1219" s="210"/>
      <c r="E1219" s="210"/>
      <c r="F1219" s="210"/>
      <c r="G1219" s="210"/>
      <c r="H1219" s="210"/>
      <c r="I1219" s="204"/>
      <c r="J1219" s="204"/>
      <c r="K1219" s="204"/>
      <c r="L1219" s="204"/>
      <c r="M1219" s="204"/>
      <c r="N1219" s="204"/>
    </row>
    <row r="1220" spans="1:14" ht="13.5">
      <c r="A1220" s="208"/>
      <c r="B1220" s="209"/>
      <c r="C1220" s="210"/>
      <c r="D1220" s="210"/>
      <c r="E1220" s="210"/>
      <c r="F1220" s="210"/>
      <c r="G1220" s="210"/>
      <c r="H1220" s="210"/>
      <c r="I1220" s="204"/>
      <c r="J1220" s="204"/>
      <c r="K1220" s="204"/>
      <c r="L1220" s="204"/>
      <c r="M1220" s="204"/>
      <c r="N1220" s="204"/>
    </row>
    <row r="1221" spans="1:14" ht="13.5">
      <c r="A1221" s="208"/>
      <c r="B1221" s="209"/>
      <c r="C1221" s="210"/>
      <c r="D1221" s="210"/>
      <c r="E1221" s="210"/>
      <c r="F1221" s="210"/>
      <c r="G1221" s="210"/>
      <c r="H1221" s="210"/>
      <c r="I1221" s="204"/>
      <c r="J1221" s="204"/>
      <c r="K1221" s="204"/>
      <c r="L1221" s="204"/>
      <c r="M1221" s="204"/>
      <c r="N1221" s="204"/>
    </row>
    <row r="1222" spans="1:14" ht="13.5">
      <c r="A1222" s="208"/>
      <c r="B1222" s="209"/>
      <c r="C1222" s="210"/>
      <c r="D1222" s="210"/>
      <c r="E1222" s="210"/>
      <c r="F1222" s="210"/>
      <c r="G1222" s="210"/>
      <c r="H1222" s="210"/>
      <c r="I1222" s="204"/>
      <c r="J1222" s="204"/>
      <c r="K1222" s="204"/>
      <c r="L1222" s="204"/>
      <c r="M1222" s="204"/>
      <c r="N1222" s="204"/>
    </row>
    <row r="1223" spans="1:14" ht="13.5">
      <c r="A1223" s="208"/>
      <c r="B1223" s="209"/>
      <c r="C1223" s="210"/>
      <c r="D1223" s="210"/>
      <c r="E1223" s="210"/>
      <c r="F1223" s="210"/>
      <c r="G1223" s="210"/>
      <c r="H1223" s="210"/>
      <c r="I1223" s="204"/>
      <c r="J1223" s="204"/>
      <c r="K1223" s="204"/>
      <c r="L1223" s="204"/>
      <c r="M1223" s="204"/>
      <c r="N1223" s="204"/>
    </row>
    <row r="1224" spans="1:14" ht="13.5">
      <c r="A1224" s="208"/>
      <c r="B1224" s="209"/>
      <c r="C1224" s="210"/>
      <c r="D1224" s="210"/>
      <c r="E1224" s="210"/>
      <c r="F1224" s="210"/>
      <c r="G1224" s="210"/>
      <c r="H1224" s="210"/>
      <c r="I1224" s="204"/>
      <c r="J1224" s="204"/>
      <c r="K1224" s="204"/>
      <c r="L1224" s="204"/>
      <c r="M1224" s="204"/>
      <c r="N1224" s="204"/>
    </row>
    <row r="1225" spans="1:14" ht="13.5">
      <c r="A1225" s="208"/>
      <c r="B1225" s="209"/>
      <c r="C1225" s="210"/>
      <c r="D1225" s="210"/>
      <c r="E1225" s="210"/>
      <c r="F1225" s="210"/>
      <c r="G1225" s="210"/>
      <c r="H1225" s="210"/>
      <c r="I1225" s="204"/>
      <c r="J1225" s="204"/>
      <c r="K1225" s="204"/>
      <c r="L1225" s="204"/>
      <c r="M1225" s="204"/>
      <c r="N1225" s="204"/>
    </row>
    <row r="1226" spans="1:14" ht="13.5">
      <c r="A1226" s="208"/>
      <c r="B1226" s="209"/>
      <c r="C1226" s="210"/>
      <c r="D1226" s="210"/>
      <c r="E1226" s="210"/>
      <c r="F1226" s="210"/>
      <c r="G1226" s="210"/>
      <c r="H1226" s="210"/>
      <c r="I1226" s="204"/>
      <c r="J1226" s="204"/>
      <c r="K1226" s="204"/>
      <c r="L1226" s="204"/>
      <c r="M1226" s="204"/>
      <c r="N1226" s="204"/>
    </row>
    <row r="1227" spans="1:14" ht="13.5">
      <c r="A1227" s="208"/>
      <c r="B1227" s="209"/>
      <c r="C1227" s="210"/>
      <c r="D1227" s="210"/>
      <c r="E1227" s="210"/>
      <c r="F1227" s="210"/>
      <c r="G1227" s="210"/>
      <c r="H1227" s="210"/>
      <c r="I1227" s="204"/>
      <c r="J1227" s="204"/>
      <c r="K1227" s="204"/>
      <c r="L1227" s="204"/>
      <c r="M1227" s="204"/>
      <c r="N1227" s="204"/>
    </row>
    <row r="1228" spans="1:14" ht="13.5">
      <c r="A1228" s="208"/>
      <c r="B1228" s="209"/>
      <c r="C1228" s="210"/>
      <c r="D1228" s="210"/>
      <c r="E1228" s="210"/>
      <c r="F1228" s="210"/>
      <c r="G1228" s="210"/>
      <c r="H1228" s="210"/>
      <c r="I1228" s="204"/>
      <c r="J1228" s="204"/>
      <c r="K1228" s="204"/>
      <c r="L1228" s="204"/>
      <c r="M1228" s="204"/>
      <c r="N1228" s="204"/>
    </row>
    <row r="1229" spans="1:14" ht="13.5">
      <c r="A1229" s="208"/>
      <c r="B1229" s="209"/>
      <c r="C1229" s="210"/>
      <c r="D1229" s="210"/>
      <c r="E1229" s="210"/>
      <c r="F1229" s="210"/>
      <c r="G1229" s="210"/>
      <c r="H1229" s="210"/>
      <c r="I1229" s="204"/>
      <c r="J1229" s="204"/>
      <c r="K1229" s="204"/>
      <c r="L1229" s="204"/>
      <c r="M1229" s="204"/>
      <c r="N1229" s="204"/>
    </row>
    <row r="1230" spans="1:14" ht="13.5">
      <c r="A1230" s="208"/>
      <c r="B1230" s="209"/>
      <c r="C1230" s="210"/>
      <c r="D1230" s="210"/>
      <c r="E1230" s="210"/>
      <c r="F1230" s="210"/>
      <c r="G1230" s="210"/>
      <c r="H1230" s="210"/>
      <c r="I1230" s="204"/>
      <c r="J1230" s="204"/>
      <c r="K1230" s="204"/>
      <c r="L1230" s="204"/>
      <c r="M1230" s="204"/>
      <c r="N1230" s="204"/>
    </row>
    <row r="1231" spans="1:14" ht="13.5">
      <c r="A1231" s="208"/>
      <c r="B1231" s="209"/>
      <c r="C1231" s="210"/>
      <c r="D1231" s="210"/>
      <c r="E1231" s="210"/>
      <c r="F1231" s="210"/>
      <c r="G1231" s="210"/>
      <c r="H1231" s="210"/>
      <c r="I1231" s="204"/>
      <c r="J1231" s="204"/>
      <c r="K1231" s="204"/>
      <c r="L1231" s="204"/>
      <c r="M1231" s="204"/>
      <c r="N1231" s="204"/>
    </row>
    <row r="1232" spans="1:14" ht="13.5">
      <c r="A1232" s="208"/>
      <c r="B1232" s="209"/>
      <c r="C1232" s="210"/>
      <c r="D1232" s="210"/>
      <c r="E1232" s="210"/>
      <c r="F1232" s="210"/>
      <c r="G1232" s="210"/>
      <c r="H1232" s="210"/>
      <c r="I1232" s="204"/>
      <c r="J1232" s="204"/>
      <c r="K1232" s="204"/>
      <c r="L1232" s="204"/>
      <c r="M1232" s="204"/>
      <c r="N1232" s="204"/>
    </row>
    <row r="1233" spans="1:14" ht="13.5">
      <c r="A1233" s="208"/>
      <c r="B1233" s="211"/>
      <c r="C1233" s="210"/>
      <c r="D1233" s="210"/>
      <c r="E1233" s="210"/>
      <c r="F1233" s="210"/>
      <c r="G1233" s="210"/>
      <c r="H1233" s="210"/>
      <c r="I1233" s="204"/>
      <c r="J1233" s="204"/>
      <c r="K1233" s="204"/>
      <c r="L1233" s="204"/>
      <c r="M1233" s="204"/>
      <c r="N1233" s="204"/>
    </row>
    <row r="1234" spans="1:14" ht="13.5">
      <c r="A1234" s="208"/>
      <c r="B1234" s="209"/>
      <c r="C1234" s="210"/>
      <c r="D1234" s="210"/>
      <c r="E1234" s="210"/>
      <c r="F1234" s="210"/>
      <c r="G1234" s="210"/>
      <c r="H1234" s="210"/>
      <c r="I1234" s="204"/>
      <c r="J1234" s="204"/>
      <c r="K1234" s="204"/>
      <c r="L1234" s="204"/>
      <c r="M1234" s="204"/>
      <c r="N1234" s="204"/>
    </row>
    <row r="1235" spans="1:14" ht="13.5">
      <c r="A1235" s="208"/>
      <c r="B1235" s="209"/>
      <c r="C1235" s="210"/>
      <c r="D1235" s="210"/>
      <c r="E1235" s="210"/>
      <c r="F1235" s="210"/>
      <c r="G1235" s="210"/>
      <c r="H1235" s="210"/>
      <c r="I1235" s="204"/>
      <c r="J1235" s="204"/>
      <c r="K1235" s="204"/>
      <c r="L1235" s="204"/>
      <c r="M1235" s="204"/>
      <c r="N1235" s="204"/>
    </row>
    <row r="1236" spans="1:14" ht="13.5">
      <c r="A1236" s="208"/>
      <c r="B1236" s="209"/>
      <c r="C1236" s="210"/>
      <c r="D1236" s="210"/>
      <c r="E1236" s="210"/>
      <c r="F1236" s="210"/>
      <c r="G1236" s="210"/>
      <c r="H1236" s="210"/>
      <c r="I1236" s="204"/>
      <c r="J1236" s="204"/>
      <c r="K1236" s="204"/>
      <c r="L1236" s="204"/>
      <c r="M1236" s="204"/>
      <c r="N1236" s="204"/>
    </row>
    <row r="1237" spans="1:14" ht="13.5">
      <c r="A1237" s="208"/>
      <c r="B1237" s="209"/>
      <c r="C1237" s="210"/>
      <c r="D1237" s="210"/>
      <c r="E1237" s="210"/>
      <c r="F1237" s="210"/>
      <c r="G1237" s="210"/>
      <c r="H1237" s="210"/>
      <c r="I1237" s="204"/>
      <c r="J1237" s="204"/>
      <c r="K1237" s="204"/>
      <c r="L1237" s="204"/>
      <c r="M1237" s="204"/>
      <c r="N1237" s="204"/>
    </row>
    <row r="1238" spans="1:14" ht="13.5">
      <c r="A1238" s="208"/>
      <c r="B1238" s="209"/>
      <c r="C1238" s="210"/>
      <c r="D1238" s="210"/>
      <c r="E1238" s="210"/>
      <c r="F1238" s="210"/>
      <c r="G1238" s="210"/>
      <c r="H1238" s="210"/>
      <c r="I1238" s="204"/>
      <c r="J1238" s="204"/>
      <c r="K1238" s="204"/>
      <c r="L1238" s="204"/>
      <c r="M1238" s="204"/>
      <c r="N1238" s="204"/>
    </row>
    <row r="1239" spans="1:14" ht="13.5">
      <c r="A1239" s="208"/>
      <c r="B1239" s="209"/>
      <c r="C1239" s="210"/>
      <c r="D1239" s="210"/>
      <c r="E1239" s="210"/>
      <c r="F1239" s="210"/>
      <c r="G1239" s="210"/>
      <c r="H1239" s="210"/>
      <c r="I1239" s="204"/>
      <c r="J1239" s="204"/>
      <c r="K1239" s="204"/>
      <c r="L1239" s="204"/>
      <c r="M1239" s="204"/>
      <c r="N1239" s="204"/>
    </row>
    <row r="1240" spans="1:14" ht="13.5">
      <c r="A1240" s="208"/>
      <c r="B1240" s="209"/>
      <c r="C1240" s="210"/>
      <c r="D1240" s="210"/>
      <c r="E1240" s="210"/>
      <c r="F1240" s="210"/>
      <c r="G1240" s="210"/>
      <c r="H1240" s="210"/>
      <c r="I1240" s="204"/>
      <c r="J1240" s="204"/>
      <c r="K1240" s="204"/>
      <c r="L1240" s="204"/>
      <c r="M1240" s="204"/>
      <c r="N1240" s="204"/>
    </row>
    <row r="1241" spans="1:14" ht="13.5">
      <c r="A1241" s="208"/>
      <c r="B1241" s="209"/>
      <c r="C1241" s="210"/>
      <c r="D1241" s="210"/>
      <c r="E1241" s="210"/>
      <c r="F1241" s="210"/>
      <c r="G1241" s="210"/>
      <c r="H1241" s="210"/>
      <c r="I1241" s="204"/>
      <c r="J1241" s="204"/>
      <c r="K1241" s="204"/>
      <c r="L1241" s="204"/>
      <c r="M1241" s="204"/>
      <c r="N1241" s="204"/>
    </row>
    <row r="1242" spans="1:14" ht="13.5">
      <c r="A1242" s="208"/>
      <c r="B1242" s="209"/>
      <c r="C1242" s="210"/>
      <c r="D1242" s="210"/>
      <c r="E1242" s="210"/>
      <c r="F1242" s="210"/>
      <c r="G1242" s="210"/>
      <c r="H1242" s="210"/>
      <c r="I1242" s="204"/>
      <c r="J1242" s="204"/>
      <c r="K1242" s="204"/>
      <c r="L1242" s="204"/>
      <c r="M1242" s="204"/>
      <c r="N1242" s="204"/>
    </row>
    <row r="1243" spans="1:14" ht="13.5">
      <c r="A1243" s="208"/>
      <c r="B1243" s="209"/>
      <c r="C1243" s="210"/>
      <c r="D1243" s="210"/>
      <c r="E1243" s="210"/>
      <c r="F1243" s="210"/>
      <c r="G1243" s="210"/>
      <c r="H1243" s="210"/>
      <c r="I1243" s="204"/>
      <c r="J1243" s="204"/>
      <c r="K1243" s="204"/>
      <c r="L1243" s="204"/>
      <c r="M1243" s="204"/>
      <c r="N1243" s="204"/>
    </row>
    <row r="1244" spans="1:14" ht="13.5">
      <c r="A1244" s="208"/>
      <c r="B1244" s="209"/>
      <c r="C1244" s="210"/>
      <c r="D1244" s="210"/>
      <c r="E1244" s="210"/>
      <c r="F1244" s="210"/>
      <c r="G1244" s="210"/>
      <c r="H1244" s="210"/>
      <c r="I1244" s="204"/>
      <c r="J1244" s="204"/>
      <c r="K1244" s="204"/>
      <c r="L1244" s="204"/>
      <c r="M1244" s="204"/>
      <c r="N1244" s="204"/>
    </row>
    <row r="1245" spans="1:14" ht="13.5">
      <c r="A1245" s="208"/>
      <c r="B1245" s="209"/>
      <c r="C1245" s="210"/>
      <c r="D1245" s="210"/>
      <c r="E1245" s="210"/>
      <c r="F1245" s="210"/>
      <c r="G1245" s="210"/>
      <c r="H1245" s="210"/>
      <c r="I1245" s="204"/>
      <c r="J1245" s="204"/>
      <c r="K1245" s="204"/>
      <c r="L1245" s="204"/>
      <c r="M1245" s="204"/>
      <c r="N1245" s="204"/>
    </row>
    <row r="1246" spans="1:14" ht="13.5">
      <c r="A1246" s="208"/>
      <c r="B1246" s="209"/>
      <c r="C1246" s="210"/>
      <c r="D1246" s="210"/>
      <c r="E1246" s="210"/>
      <c r="F1246" s="210"/>
      <c r="G1246" s="210"/>
      <c r="H1246" s="210"/>
      <c r="I1246" s="204"/>
      <c r="J1246" s="204"/>
      <c r="K1246" s="204"/>
      <c r="L1246" s="204"/>
      <c r="M1246" s="204"/>
      <c r="N1246" s="204"/>
    </row>
    <row r="1247" spans="1:14" ht="13.5">
      <c r="A1247" s="208"/>
      <c r="B1247" s="209"/>
      <c r="C1247" s="210"/>
      <c r="D1247" s="210"/>
      <c r="E1247" s="210"/>
      <c r="F1247" s="210"/>
      <c r="G1247" s="210"/>
      <c r="H1247" s="210"/>
      <c r="I1247" s="204"/>
      <c r="J1247" s="204"/>
      <c r="K1247" s="204"/>
      <c r="L1247" s="204"/>
      <c r="M1247" s="204"/>
      <c r="N1247" s="204"/>
    </row>
    <row r="1248" spans="1:14" ht="13.5">
      <c r="A1248" s="208"/>
      <c r="B1248" s="209"/>
      <c r="C1248" s="210"/>
      <c r="D1248" s="210"/>
      <c r="E1248" s="210"/>
      <c r="F1248" s="210"/>
      <c r="G1248" s="210"/>
      <c r="H1248" s="210"/>
      <c r="I1248" s="204"/>
      <c r="J1248" s="204"/>
      <c r="K1248" s="204"/>
      <c r="L1248" s="204"/>
      <c r="M1248" s="204"/>
      <c r="N1248" s="204"/>
    </row>
    <row r="1249" spans="1:14" ht="13.5">
      <c r="A1249" s="208"/>
      <c r="B1249" s="209"/>
      <c r="C1249" s="210"/>
      <c r="D1249" s="210"/>
      <c r="E1249" s="210"/>
      <c r="F1249" s="210"/>
      <c r="G1249" s="210"/>
      <c r="H1249" s="210"/>
      <c r="I1249" s="204"/>
      <c r="J1249" s="204"/>
      <c r="K1249" s="204"/>
      <c r="L1249" s="204"/>
      <c r="M1249" s="204"/>
      <c r="N1249" s="204"/>
    </row>
    <row r="1250" spans="1:14" ht="13.5">
      <c r="A1250" s="208"/>
      <c r="B1250" s="209"/>
      <c r="C1250" s="210"/>
      <c r="D1250" s="210"/>
      <c r="E1250" s="210"/>
      <c r="F1250" s="210"/>
      <c r="G1250" s="210"/>
      <c r="H1250" s="210"/>
      <c r="I1250" s="204"/>
      <c r="J1250" s="204"/>
      <c r="K1250" s="204"/>
      <c r="L1250" s="204"/>
      <c r="M1250" s="204"/>
      <c r="N1250" s="204"/>
    </row>
    <row r="1251" spans="1:14" ht="13.5">
      <c r="A1251" s="208"/>
      <c r="B1251" s="209"/>
      <c r="C1251" s="210"/>
      <c r="D1251" s="210"/>
      <c r="E1251" s="210"/>
      <c r="F1251" s="210"/>
      <c r="G1251" s="210"/>
      <c r="H1251" s="210"/>
      <c r="I1251" s="204"/>
      <c r="J1251" s="204"/>
      <c r="K1251" s="204"/>
      <c r="L1251" s="204"/>
      <c r="M1251" s="204"/>
      <c r="N1251" s="204"/>
    </row>
    <row r="1252" spans="1:14" ht="13.5">
      <c r="A1252" s="208"/>
      <c r="B1252" s="209"/>
      <c r="C1252" s="210"/>
      <c r="D1252" s="210"/>
      <c r="E1252" s="210"/>
      <c r="F1252" s="210"/>
      <c r="G1252" s="210"/>
      <c r="H1252" s="210"/>
      <c r="I1252" s="204"/>
      <c r="J1252" s="204"/>
      <c r="K1252" s="204"/>
      <c r="L1252" s="204"/>
      <c r="M1252" s="204"/>
      <c r="N1252" s="204"/>
    </row>
    <row r="1253" spans="1:14" ht="13.5">
      <c r="A1253" s="208"/>
      <c r="B1253" s="209"/>
      <c r="C1253" s="210"/>
      <c r="D1253" s="210"/>
      <c r="E1253" s="210"/>
      <c r="F1253" s="210"/>
      <c r="G1253" s="210"/>
      <c r="H1253" s="210"/>
      <c r="I1253" s="204"/>
      <c r="J1253" s="204"/>
      <c r="K1253" s="204"/>
      <c r="L1253" s="204"/>
      <c r="M1253" s="204"/>
      <c r="N1253" s="204"/>
    </row>
    <row r="1254" spans="1:14" ht="13.5">
      <c r="A1254" s="208"/>
      <c r="B1254" s="209"/>
      <c r="C1254" s="210"/>
      <c r="D1254" s="210"/>
      <c r="E1254" s="210"/>
      <c r="F1254" s="210"/>
      <c r="G1254" s="210"/>
      <c r="H1254" s="210"/>
      <c r="I1254" s="204"/>
      <c r="J1254" s="204"/>
      <c r="K1254" s="204"/>
      <c r="L1254" s="204"/>
      <c r="M1254" s="204"/>
      <c r="N1254" s="204"/>
    </row>
    <row r="1255" spans="1:14" ht="13.5">
      <c r="A1255" s="208"/>
      <c r="B1255" s="209"/>
      <c r="C1255" s="210"/>
      <c r="D1255" s="210"/>
      <c r="E1255" s="210"/>
      <c r="F1255" s="210"/>
      <c r="G1255" s="210"/>
      <c r="H1255" s="210"/>
      <c r="I1255" s="204"/>
      <c r="J1255" s="204"/>
      <c r="K1255" s="204"/>
      <c r="L1255" s="204"/>
      <c r="M1255" s="204"/>
      <c r="N1255" s="204"/>
    </row>
    <row r="1256" spans="1:14" ht="13.5">
      <c r="A1256" s="208"/>
      <c r="B1256" s="209"/>
      <c r="C1256" s="210"/>
      <c r="D1256" s="210"/>
      <c r="E1256" s="210"/>
      <c r="F1256" s="210"/>
      <c r="G1256" s="210"/>
      <c r="H1256" s="210"/>
      <c r="I1256" s="204"/>
      <c r="J1256" s="204"/>
      <c r="K1256" s="204"/>
      <c r="L1256" s="204"/>
      <c r="M1256" s="204"/>
      <c r="N1256" s="204"/>
    </row>
    <row r="1257" spans="1:14" ht="13.5">
      <c r="A1257" s="208"/>
      <c r="B1257" s="211"/>
      <c r="C1257" s="210"/>
      <c r="D1257" s="210"/>
      <c r="E1257" s="210"/>
      <c r="F1257" s="210"/>
      <c r="G1257" s="210"/>
      <c r="H1257" s="210"/>
      <c r="I1257" s="204"/>
      <c r="J1257" s="204"/>
      <c r="K1257" s="204"/>
      <c r="L1257" s="204"/>
      <c r="M1257" s="204"/>
      <c r="N1257" s="204"/>
    </row>
    <row r="1258" spans="1:14" ht="13.5">
      <c r="A1258" s="208"/>
      <c r="B1258" s="209"/>
      <c r="C1258" s="210"/>
      <c r="D1258" s="210"/>
      <c r="E1258" s="210"/>
      <c r="F1258" s="210"/>
      <c r="G1258" s="210"/>
      <c r="H1258" s="210"/>
      <c r="I1258" s="204"/>
      <c r="J1258" s="204"/>
      <c r="K1258" s="204"/>
      <c r="L1258" s="204"/>
      <c r="M1258" s="204"/>
      <c r="N1258" s="204"/>
    </row>
    <row r="1259" spans="1:14" ht="13.5">
      <c r="A1259" s="208"/>
      <c r="B1259" s="209"/>
      <c r="C1259" s="210"/>
      <c r="D1259" s="210"/>
      <c r="E1259" s="210"/>
      <c r="F1259" s="210"/>
      <c r="G1259" s="210"/>
      <c r="H1259" s="210"/>
      <c r="I1259" s="204"/>
      <c r="J1259" s="204"/>
      <c r="K1259" s="204"/>
      <c r="L1259" s="204"/>
      <c r="M1259" s="204"/>
      <c r="N1259" s="204"/>
    </row>
    <row r="1260" spans="1:14" ht="13.5">
      <c r="A1260" s="208"/>
      <c r="B1260" s="209"/>
      <c r="C1260" s="210"/>
      <c r="D1260" s="210"/>
      <c r="E1260" s="210"/>
      <c r="F1260" s="210"/>
      <c r="G1260" s="210"/>
      <c r="H1260" s="210"/>
      <c r="I1260" s="204"/>
      <c r="J1260" s="204"/>
      <c r="K1260" s="204"/>
      <c r="L1260" s="204"/>
      <c r="M1260" s="204"/>
      <c r="N1260" s="204"/>
    </row>
    <row r="1261" spans="1:14" ht="13.5">
      <c r="A1261" s="208"/>
      <c r="B1261" s="209"/>
      <c r="C1261" s="210"/>
      <c r="D1261" s="210"/>
      <c r="E1261" s="210"/>
      <c r="F1261" s="210"/>
      <c r="G1261" s="210"/>
      <c r="H1261" s="210"/>
      <c r="I1261" s="204"/>
      <c r="J1261" s="204"/>
      <c r="K1261" s="204"/>
      <c r="L1261" s="204"/>
      <c r="M1261" s="204"/>
      <c r="N1261" s="204"/>
    </row>
    <row r="1262" spans="1:14" ht="13.5">
      <c r="A1262" s="208"/>
      <c r="B1262" s="209"/>
      <c r="C1262" s="210"/>
      <c r="D1262" s="210"/>
      <c r="E1262" s="210"/>
      <c r="F1262" s="210"/>
      <c r="G1262" s="210"/>
      <c r="H1262" s="210"/>
      <c r="I1262" s="204"/>
      <c r="J1262" s="204"/>
      <c r="K1262" s="204"/>
      <c r="L1262" s="204"/>
      <c r="M1262" s="204"/>
      <c r="N1262" s="204"/>
    </row>
    <row r="1263" spans="1:14" ht="13.5">
      <c r="A1263" s="208"/>
      <c r="B1263" s="209"/>
      <c r="C1263" s="210"/>
      <c r="D1263" s="210"/>
      <c r="E1263" s="210"/>
      <c r="F1263" s="210"/>
      <c r="G1263" s="210"/>
      <c r="H1263" s="210"/>
      <c r="I1263" s="204"/>
      <c r="J1263" s="204"/>
      <c r="K1263" s="204"/>
      <c r="L1263" s="204"/>
      <c r="M1263" s="204"/>
      <c r="N1263" s="204"/>
    </row>
    <row r="1264" spans="1:14" ht="13.5">
      <c r="A1264" s="208"/>
      <c r="B1264" s="209"/>
      <c r="C1264" s="210"/>
      <c r="D1264" s="210"/>
      <c r="E1264" s="210"/>
      <c r="F1264" s="210"/>
      <c r="G1264" s="210"/>
      <c r="H1264" s="210"/>
      <c r="I1264" s="204"/>
      <c r="J1264" s="204"/>
      <c r="K1264" s="204"/>
      <c r="L1264" s="204"/>
      <c r="M1264" s="204"/>
      <c r="N1264" s="204"/>
    </row>
    <row r="1265" spans="1:14" ht="13.5">
      <c r="A1265" s="208"/>
      <c r="B1265" s="209"/>
      <c r="C1265" s="210"/>
      <c r="D1265" s="210"/>
      <c r="E1265" s="210"/>
      <c r="F1265" s="210"/>
      <c r="G1265" s="210"/>
      <c r="H1265" s="210"/>
      <c r="I1265" s="204"/>
      <c r="J1265" s="204"/>
      <c r="K1265" s="204"/>
      <c r="L1265" s="204"/>
      <c r="M1265" s="204"/>
      <c r="N1265" s="204"/>
    </row>
    <row r="1266" spans="1:14" ht="13.5">
      <c r="A1266" s="208"/>
      <c r="B1266" s="209"/>
      <c r="C1266" s="210"/>
      <c r="D1266" s="210"/>
      <c r="E1266" s="210"/>
      <c r="F1266" s="210"/>
      <c r="G1266" s="210"/>
      <c r="H1266" s="210"/>
      <c r="I1266" s="204"/>
      <c r="J1266" s="204"/>
      <c r="K1266" s="204"/>
      <c r="L1266" s="204"/>
      <c r="M1266" s="204"/>
      <c r="N1266" s="204"/>
    </row>
    <row r="1267" spans="1:14" ht="13.5">
      <c r="A1267" s="208"/>
      <c r="B1267" s="209"/>
      <c r="C1267" s="210"/>
      <c r="D1267" s="210"/>
      <c r="E1267" s="210"/>
      <c r="F1267" s="210"/>
      <c r="G1267" s="210"/>
      <c r="H1267" s="210"/>
      <c r="I1267" s="204"/>
      <c r="J1267" s="204"/>
      <c r="K1267" s="204"/>
      <c r="L1267" s="204"/>
      <c r="M1267" s="204"/>
      <c r="N1267" s="204"/>
    </row>
    <row r="1268" spans="1:14" ht="13.5">
      <c r="A1268" s="208"/>
      <c r="B1268" s="209"/>
      <c r="C1268" s="210"/>
      <c r="D1268" s="210"/>
      <c r="E1268" s="210"/>
      <c r="F1268" s="210"/>
      <c r="G1268" s="210"/>
      <c r="H1268" s="210"/>
      <c r="I1268" s="204"/>
      <c r="J1268" s="204"/>
      <c r="K1268" s="204"/>
      <c r="L1268" s="204"/>
      <c r="M1268" s="204"/>
      <c r="N1268" s="204"/>
    </row>
    <row r="1269" spans="1:14" ht="13.5">
      <c r="A1269" s="208"/>
      <c r="B1269" s="209"/>
      <c r="C1269" s="210"/>
      <c r="D1269" s="210"/>
      <c r="E1269" s="210"/>
      <c r="F1269" s="210"/>
      <c r="G1269" s="210"/>
      <c r="H1269" s="210"/>
      <c r="I1269" s="204"/>
      <c r="J1269" s="204"/>
      <c r="K1269" s="204"/>
      <c r="L1269" s="204"/>
      <c r="M1269" s="204"/>
      <c r="N1269" s="204"/>
    </row>
    <row r="1270" spans="1:14" ht="13.5">
      <c r="A1270" s="208"/>
      <c r="B1270" s="209"/>
      <c r="C1270" s="210"/>
      <c r="D1270" s="210"/>
      <c r="E1270" s="210"/>
      <c r="F1270" s="210"/>
      <c r="G1270" s="210"/>
      <c r="H1270" s="210"/>
      <c r="I1270" s="204"/>
      <c r="J1270" s="204"/>
      <c r="K1270" s="204"/>
      <c r="L1270" s="204"/>
      <c r="M1270" s="204"/>
      <c r="N1270" s="204"/>
    </row>
    <row r="1271" spans="1:14" ht="13.5">
      <c r="A1271" s="208"/>
      <c r="B1271" s="209"/>
      <c r="C1271" s="210"/>
      <c r="D1271" s="210"/>
      <c r="E1271" s="210"/>
      <c r="F1271" s="210"/>
      <c r="G1271" s="210"/>
      <c r="H1271" s="210"/>
      <c r="I1271" s="204"/>
      <c r="J1271" s="204"/>
      <c r="K1271" s="204"/>
      <c r="L1271" s="204"/>
      <c r="M1271" s="204"/>
      <c r="N1271" s="204"/>
    </row>
    <row r="1272" spans="1:14" ht="13.5">
      <c r="A1272" s="208"/>
      <c r="B1272" s="209"/>
      <c r="C1272" s="210"/>
      <c r="D1272" s="210"/>
      <c r="E1272" s="210"/>
      <c r="F1272" s="210"/>
      <c r="G1272" s="210"/>
      <c r="H1272" s="210"/>
      <c r="I1272" s="204"/>
      <c r="J1272" s="204"/>
      <c r="K1272" s="204"/>
      <c r="L1272" s="204"/>
      <c r="M1272" s="204"/>
      <c r="N1272" s="204"/>
    </row>
    <row r="1273" spans="1:14" ht="13.5">
      <c r="A1273" s="208"/>
      <c r="B1273" s="209"/>
      <c r="C1273" s="210"/>
      <c r="D1273" s="210"/>
      <c r="E1273" s="210"/>
      <c r="F1273" s="210"/>
      <c r="G1273" s="210"/>
      <c r="H1273" s="210"/>
      <c r="I1273" s="204"/>
      <c r="J1273" s="204"/>
      <c r="K1273" s="204"/>
      <c r="L1273" s="204"/>
      <c r="M1273" s="204"/>
      <c r="N1273" s="204"/>
    </row>
    <row r="1274" spans="1:14" ht="13.5">
      <c r="A1274" s="208"/>
      <c r="B1274" s="209"/>
      <c r="C1274" s="210"/>
      <c r="D1274" s="210"/>
      <c r="E1274" s="210"/>
      <c r="F1274" s="210"/>
      <c r="G1274" s="210"/>
      <c r="H1274" s="210"/>
      <c r="I1274" s="204"/>
      <c r="J1274" s="204"/>
      <c r="K1274" s="204"/>
      <c r="L1274" s="204"/>
      <c r="M1274" s="204"/>
      <c r="N1274" s="204"/>
    </row>
    <row r="1275" spans="1:14" ht="13.5">
      <c r="A1275" s="208"/>
      <c r="B1275" s="209"/>
      <c r="C1275" s="210"/>
      <c r="D1275" s="210"/>
      <c r="E1275" s="210"/>
      <c r="F1275" s="210"/>
      <c r="G1275" s="210"/>
      <c r="H1275" s="210"/>
      <c r="I1275" s="204"/>
      <c r="J1275" s="204"/>
      <c r="K1275" s="204"/>
      <c r="L1275" s="204"/>
      <c r="M1275" s="204"/>
      <c r="N1275" s="204"/>
    </row>
    <row r="1276" spans="1:14" ht="13.5">
      <c r="A1276" s="208"/>
      <c r="B1276" s="209"/>
      <c r="C1276" s="210"/>
      <c r="D1276" s="210"/>
      <c r="E1276" s="210"/>
      <c r="F1276" s="210"/>
      <c r="G1276" s="210"/>
      <c r="H1276" s="210"/>
      <c r="I1276" s="204"/>
      <c r="J1276" s="204"/>
      <c r="K1276" s="204"/>
      <c r="L1276" s="204"/>
      <c r="M1276" s="204"/>
      <c r="N1276" s="204"/>
    </row>
    <row r="1277" spans="1:14" ht="13.5">
      <c r="A1277" s="208"/>
      <c r="B1277" s="209"/>
      <c r="C1277" s="210"/>
      <c r="D1277" s="210"/>
      <c r="E1277" s="210"/>
      <c r="F1277" s="210"/>
      <c r="G1277" s="210"/>
      <c r="H1277" s="210"/>
      <c r="I1277" s="204"/>
      <c r="J1277" s="204"/>
      <c r="K1277" s="204"/>
      <c r="L1277" s="204"/>
      <c r="M1277" s="204"/>
      <c r="N1277" s="204"/>
    </row>
    <row r="1278" spans="1:14" ht="13.5">
      <c r="A1278" s="208"/>
      <c r="B1278" s="209"/>
      <c r="C1278" s="210"/>
      <c r="D1278" s="210"/>
      <c r="E1278" s="210"/>
      <c r="F1278" s="210"/>
      <c r="G1278" s="210"/>
      <c r="H1278" s="210"/>
      <c r="I1278" s="204"/>
      <c r="J1278" s="204"/>
      <c r="K1278" s="204"/>
      <c r="L1278" s="204"/>
      <c r="M1278" s="204"/>
      <c r="N1278" s="204"/>
    </row>
    <row r="1279" spans="1:14" ht="13.5">
      <c r="A1279" s="208"/>
      <c r="B1279" s="209"/>
      <c r="C1279" s="210"/>
      <c r="D1279" s="210"/>
      <c r="E1279" s="210"/>
      <c r="F1279" s="210"/>
      <c r="G1279" s="210"/>
      <c r="H1279" s="210"/>
      <c r="I1279" s="204"/>
      <c r="J1279" s="204"/>
      <c r="K1279" s="204"/>
      <c r="L1279" s="204"/>
      <c r="M1279" s="204"/>
      <c r="N1279" s="204"/>
    </row>
    <row r="1280" spans="1:14" ht="13.5">
      <c r="A1280" s="208"/>
      <c r="B1280" s="209"/>
      <c r="C1280" s="210"/>
      <c r="D1280" s="210"/>
      <c r="E1280" s="210"/>
      <c r="F1280" s="210"/>
      <c r="G1280" s="210"/>
      <c r="H1280" s="210"/>
      <c r="I1280" s="204"/>
      <c r="J1280" s="204"/>
      <c r="K1280" s="204"/>
      <c r="L1280" s="204"/>
      <c r="M1280" s="204"/>
      <c r="N1280" s="204"/>
    </row>
    <row r="1281" spans="1:14" ht="13.5">
      <c r="A1281" s="208"/>
      <c r="B1281" s="211"/>
      <c r="C1281" s="210"/>
      <c r="D1281" s="210"/>
      <c r="E1281" s="210"/>
      <c r="F1281" s="210"/>
      <c r="G1281" s="210"/>
      <c r="H1281" s="210"/>
      <c r="I1281" s="204"/>
      <c r="J1281" s="204"/>
      <c r="K1281" s="204"/>
      <c r="L1281" s="204"/>
      <c r="M1281" s="204"/>
      <c r="N1281" s="204"/>
    </row>
    <row r="1282" spans="1:14" ht="13.5">
      <c r="A1282" s="208"/>
      <c r="B1282" s="209"/>
      <c r="C1282" s="210"/>
      <c r="D1282" s="210"/>
      <c r="E1282" s="210"/>
      <c r="F1282" s="210"/>
      <c r="G1282" s="210"/>
      <c r="H1282" s="210"/>
      <c r="I1282" s="204"/>
      <c r="J1282" s="204"/>
      <c r="K1282" s="204"/>
      <c r="L1282" s="204"/>
      <c r="M1282" s="204"/>
      <c r="N1282" s="204"/>
    </row>
    <row r="1283" spans="1:14" ht="13.5">
      <c r="A1283" s="208"/>
      <c r="B1283" s="209"/>
      <c r="C1283" s="210"/>
      <c r="D1283" s="210"/>
      <c r="E1283" s="210"/>
      <c r="F1283" s="210"/>
      <c r="G1283" s="210"/>
      <c r="H1283" s="210"/>
      <c r="I1283" s="204"/>
      <c r="J1283" s="204"/>
      <c r="K1283" s="204"/>
      <c r="L1283" s="204"/>
      <c r="M1283" s="204"/>
      <c r="N1283" s="204"/>
    </row>
    <row r="1284" spans="1:14" ht="13.5">
      <c r="A1284" s="208"/>
      <c r="B1284" s="209"/>
      <c r="C1284" s="210"/>
      <c r="D1284" s="210"/>
      <c r="E1284" s="210"/>
      <c r="F1284" s="210"/>
      <c r="G1284" s="210"/>
      <c r="H1284" s="210"/>
      <c r="I1284" s="204"/>
      <c r="J1284" s="204"/>
      <c r="K1284" s="204"/>
      <c r="L1284" s="204"/>
      <c r="M1284" s="204"/>
      <c r="N1284" s="204"/>
    </row>
    <row r="1285" spans="1:14" ht="13.5">
      <c r="A1285" s="208"/>
      <c r="B1285" s="209"/>
      <c r="C1285" s="210"/>
      <c r="D1285" s="210"/>
      <c r="E1285" s="210"/>
      <c r="F1285" s="210"/>
      <c r="G1285" s="210"/>
      <c r="H1285" s="210"/>
      <c r="I1285" s="204"/>
      <c r="J1285" s="204"/>
      <c r="K1285" s="204"/>
      <c r="L1285" s="204"/>
      <c r="M1285" s="204"/>
      <c r="N1285" s="204"/>
    </row>
    <row r="1286" spans="1:14" ht="13.5">
      <c r="A1286" s="208"/>
      <c r="B1286" s="209"/>
      <c r="C1286" s="210"/>
      <c r="D1286" s="210"/>
      <c r="E1286" s="210"/>
      <c r="F1286" s="210"/>
      <c r="G1286" s="210"/>
      <c r="H1286" s="210"/>
      <c r="I1286" s="204"/>
      <c r="J1286" s="204"/>
      <c r="K1286" s="204"/>
      <c r="L1286" s="204"/>
      <c r="M1286" s="204"/>
      <c r="N1286" s="204"/>
    </row>
    <row r="1287" spans="1:14" ht="13.5">
      <c r="A1287" s="208"/>
      <c r="B1287" s="209"/>
      <c r="C1287" s="210"/>
      <c r="D1287" s="210"/>
      <c r="E1287" s="210"/>
      <c r="F1287" s="210"/>
      <c r="G1287" s="210"/>
      <c r="H1287" s="210"/>
      <c r="I1287" s="204"/>
      <c r="J1287" s="204"/>
      <c r="K1287" s="204"/>
      <c r="L1287" s="204"/>
      <c r="M1287" s="204"/>
      <c r="N1287" s="204"/>
    </row>
    <row r="1288" spans="1:14" ht="13.5">
      <c r="A1288" s="208"/>
      <c r="B1288" s="209"/>
      <c r="C1288" s="210"/>
      <c r="D1288" s="210"/>
      <c r="E1288" s="210"/>
      <c r="F1288" s="210"/>
      <c r="G1288" s="210"/>
      <c r="H1288" s="210"/>
      <c r="I1288" s="204"/>
      <c r="J1288" s="204"/>
      <c r="K1288" s="204"/>
      <c r="L1288" s="204"/>
      <c r="M1288" s="204"/>
      <c r="N1288" s="204"/>
    </row>
    <row r="1289" spans="1:14" ht="13.5">
      <c r="A1289" s="208"/>
      <c r="B1289" s="209"/>
      <c r="C1289" s="210"/>
      <c r="D1289" s="210"/>
      <c r="E1289" s="210"/>
      <c r="F1289" s="210"/>
      <c r="G1289" s="210"/>
      <c r="H1289" s="210"/>
      <c r="I1289" s="204"/>
      <c r="J1289" s="204"/>
      <c r="K1289" s="204"/>
      <c r="L1289" s="204"/>
      <c r="M1289" s="204"/>
      <c r="N1289" s="204"/>
    </row>
    <row r="1290" spans="1:14" ht="13.5">
      <c r="A1290" s="208"/>
      <c r="B1290" s="209"/>
      <c r="C1290" s="210"/>
      <c r="D1290" s="210"/>
      <c r="E1290" s="210"/>
      <c r="F1290" s="210"/>
      <c r="G1290" s="210"/>
      <c r="H1290" s="210"/>
      <c r="I1290" s="204"/>
      <c r="J1290" s="204"/>
      <c r="K1290" s="204"/>
      <c r="L1290" s="204"/>
      <c r="M1290" s="204"/>
      <c r="N1290" s="204"/>
    </row>
    <row r="1291" spans="1:14" ht="13.5">
      <c r="A1291" s="208"/>
      <c r="B1291" s="209"/>
      <c r="C1291" s="210"/>
      <c r="D1291" s="210"/>
      <c r="E1291" s="210"/>
      <c r="F1291" s="210"/>
      <c r="G1291" s="210"/>
      <c r="H1291" s="210"/>
      <c r="I1291" s="204"/>
      <c r="J1291" s="204"/>
      <c r="K1291" s="204"/>
      <c r="L1291" s="204"/>
      <c r="M1291" s="204"/>
      <c r="N1291" s="204"/>
    </row>
    <row r="1292" spans="1:14" ht="13.5">
      <c r="A1292" s="208"/>
      <c r="B1292" s="209"/>
      <c r="C1292" s="210"/>
      <c r="D1292" s="210"/>
      <c r="E1292" s="210"/>
      <c r="F1292" s="210"/>
      <c r="G1292" s="210"/>
      <c r="H1292" s="210"/>
      <c r="I1292" s="204"/>
      <c r="J1292" s="204"/>
      <c r="K1292" s="204"/>
      <c r="L1292" s="204"/>
      <c r="M1292" s="204"/>
      <c r="N1292" s="204"/>
    </row>
    <row r="1293" spans="1:14" ht="13.5">
      <c r="A1293" s="208"/>
      <c r="B1293" s="209"/>
      <c r="C1293" s="210"/>
      <c r="D1293" s="210"/>
      <c r="E1293" s="210"/>
      <c r="F1293" s="210"/>
      <c r="G1293" s="210"/>
      <c r="H1293" s="210"/>
      <c r="I1293" s="204"/>
      <c r="J1293" s="204"/>
      <c r="K1293" s="204"/>
      <c r="L1293" s="204"/>
      <c r="M1293" s="204"/>
      <c r="N1293" s="204"/>
    </row>
    <row r="1294" spans="1:14" ht="13.5">
      <c r="A1294" s="208"/>
      <c r="B1294" s="209"/>
      <c r="C1294" s="210"/>
      <c r="D1294" s="210"/>
      <c r="E1294" s="210"/>
      <c r="F1294" s="210"/>
      <c r="G1294" s="210"/>
      <c r="H1294" s="210"/>
      <c r="I1294" s="204"/>
      <c r="J1294" s="204"/>
      <c r="K1294" s="204"/>
      <c r="L1294" s="204"/>
      <c r="M1294" s="204"/>
      <c r="N1294" s="204"/>
    </row>
    <row r="1295" spans="1:14" ht="13.5">
      <c r="A1295" s="208"/>
      <c r="B1295" s="209"/>
      <c r="C1295" s="210"/>
      <c r="D1295" s="210"/>
      <c r="E1295" s="210"/>
      <c r="F1295" s="210"/>
      <c r="G1295" s="210"/>
      <c r="H1295" s="210"/>
      <c r="I1295" s="204"/>
      <c r="J1295" s="204"/>
      <c r="K1295" s="204"/>
      <c r="L1295" s="204"/>
      <c r="M1295" s="204"/>
      <c r="N1295" s="204"/>
    </row>
    <row r="1296" spans="1:14" ht="13.5">
      <c r="A1296" s="208"/>
      <c r="B1296" s="209"/>
      <c r="C1296" s="210"/>
      <c r="D1296" s="210"/>
      <c r="E1296" s="210"/>
      <c r="F1296" s="210"/>
      <c r="G1296" s="210"/>
      <c r="H1296" s="210"/>
      <c r="I1296" s="204"/>
      <c r="J1296" s="204"/>
      <c r="K1296" s="204"/>
      <c r="L1296" s="204"/>
      <c r="M1296" s="204"/>
      <c r="N1296" s="204"/>
    </row>
    <row r="1297" spans="1:14" ht="13.5">
      <c r="A1297" s="208"/>
      <c r="B1297" s="209"/>
      <c r="C1297" s="210"/>
      <c r="D1297" s="210"/>
      <c r="E1297" s="210"/>
      <c r="F1297" s="210"/>
      <c r="G1297" s="210"/>
      <c r="H1297" s="210"/>
      <c r="I1297" s="204"/>
      <c r="J1297" s="204"/>
      <c r="K1297" s="204"/>
      <c r="L1297" s="204"/>
      <c r="M1297" s="204"/>
      <c r="N1297" s="204"/>
    </row>
    <row r="1298" spans="1:14" ht="13.5">
      <c r="A1298" s="208"/>
      <c r="B1298" s="209"/>
      <c r="C1298" s="210"/>
      <c r="D1298" s="210"/>
      <c r="E1298" s="210"/>
      <c r="F1298" s="210"/>
      <c r="G1298" s="210"/>
      <c r="H1298" s="210"/>
      <c r="I1298" s="204"/>
      <c r="J1298" s="204"/>
      <c r="K1298" s="204"/>
      <c r="L1298" s="204"/>
      <c r="M1298" s="204"/>
      <c r="N1298" s="204"/>
    </row>
    <row r="1299" spans="1:14" ht="13.5">
      <c r="A1299" s="208"/>
      <c r="B1299" s="209"/>
      <c r="C1299" s="210"/>
      <c r="D1299" s="210"/>
      <c r="E1299" s="210"/>
      <c r="F1299" s="210"/>
      <c r="G1299" s="210"/>
      <c r="H1299" s="210"/>
      <c r="I1299" s="204"/>
      <c r="J1299" s="204"/>
      <c r="K1299" s="204"/>
      <c r="L1299" s="204"/>
      <c r="M1299" s="204"/>
      <c r="N1299" s="204"/>
    </row>
    <row r="1300" spans="1:14" ht="13.5">
      <c r="A1300" s="208"/>
      <c r="B1300" s="209"/>
      <c r="C1300" s="210"/>
      <c r="D1300" s="210"/>
      <c r="E1300" s="210"/>
      <c r="F1300" s="210"/>
      <c r="G1300" s="210"/>
      <c r="H1300" s="210"/>
      <c r="I1300" s="204"/>
      <c r="J1300" s="204"/>
      <c r="K1300" s="204"/>
      <c r="L1300" s="204"/>
      <c r="M1300" s="204"/>
      <c r="N1300" s="204"/>
    </row>
    <row r="1301" spans="1:14" ht="13.5">
      <c r="A1301" s="208"/>
      <c r="B1301" s="209"/>
      <c r="C1301" s="210"/>
      <c r="D1301" s="210"/>
      <c r="E1301" s="210"/>
      <c r="F1301" s="210"/>
      <c r="G1301" s="210"/>
      <c r="H1301" s="210"/>
      <c r="I1301" s="204"/>
      <c r="J1301" s="204"/>
      <c r="K1301" s="204"/>
      <c r="L1301" s="204"/>
      <c r="M1301" s="204"/>
      <c r="N1301" s="204"/>
    </row>
    <row r="1302" spans="1:14" ht="13.5">
      <c r="A1302" s="208"/>
      <c r="B1302" s="209"/>
      <c r="C1302" s="210"/>
      <c r="D1302" s="210"/>
      <c r="E1302" s="210"/>
      <c r="F1302" s="210"/>
      <c r="G1302" s="210"/>
      <c r="H1302" s="210"/>
      <c r="I1302" s="204"/>
      <c r="J1302" s="204"/>
      <c r="K1302" s="204"/>
      <c r="L1302" s="204"/>
      <c r="M1302" s="204"/>
      <c r="N1302" s="204"/>
    </row>
    <row r="1303" spans="1:14" ht="13.5">
      <c r="A1303" s="208"/>
      <c r="B1303" s="209"/>
      <c r="C1303" s="210"/>
      <c r="D1303" s="210"/>
      <c r="E1303" s="210"/>
      <c r="F1303" s="210"/>
      <c r="G1303" s="210"/>
      <c r="H1303" s="210"/>
      <c r="I1303" s="204"/>
      <c r="J1303" s="204"/>
      <c r="K1303" s="204"/>
      <c r="L1303" s="204"/>
      <c r="M1303" s="204"/>
      <c r="N1303" s="204"/>
    </row>
    <row r="1304" spans="1:14" ht="13.5">
      <c r="A1304" s="208"/>
      <c r="B1304" s="209"/>
      <c r="C1304" s="210"/>
      <c r="D1304" s="210"/>
      <c r="E1304" s="210"/>
      <c r="F1304" s="210"/>
      <c r="G1304" s="210"/>
      <c r="H1304" s="210"/>
      <c r="I1304" s="204"/>
      <c r="J1304" s="204"/>
      <c r="K1304" s="204"/>
      <c r="L1304" s="204"/>
      <c r="M1304" s="204"/>
      <c r="N1304" s="204"/>
    </row>
    <row r="1305" spans="1:14" ht="13.5">
      <c r="A1305" s="208"/>
      <c r="B1305" s="211"/>
      <c r="C1305" s="210"/>
      <c r="D1305" s="210"/>
      <c r="E1305" s="210"/>
      <c r="F1305" s="210"/>
      <c r="G1305" s="210"/>
      <c r="H1305" s="210"/>
      <c r="I1305" s="204"/>
      <c r="J1305" s="204"/>
      <c r="K1305" s="204"/>
      <c r="L1305" s="204"/>
      <c r="M1305" s="204"/>
      <c r="N1305" s="204"/>
    </row>
    <row r="1306" spans="1:14" ht="13.5">
      <c r="A1306" s="208"/>
      <c r="B1306" s="209"/>
      <c r="C1306" s="210"/>
      <c r="D1306" s="210"/>
      <c r="E1306" s="210"/>
      <c r="F1306" s="210"/>
      <c r="G1306" s="210"/>
      <c r="H1306" s="210"/>
      <c r="I1306" s="204"/>
      <c r="J1306" s="204"/>
      <c r="K1306" s="204"/>
      <c r="L1306" s="204"/>
      <c r="M1306" s="204"/>
      <c r="N1306" s="204"/>
    </row>
    <row r="1307" spans="1:14" ht="13.5">
      <c r="A1307" s="208"/>
      <c r="B1307" s="209"/>
      <c r="C1307" s="210"/>
      <c r="D1307" s="210"/>
      <c r="E1307" s="210"/>
      <c r="F1307" s="210"/>
      <c r="G1307" s="210"/>
      <c r="H1307" s="210"/>
      <c r="I1307" s="204"/>
      <c r="J1307" s="204"/>
      <c r="K1307" s="204"/>
      <c r="L1307" s="204"/>
      <c r="M1307" s="204"/>
      <c r="N1307" s="204"/>
    </row>
    <row r="1308" spans="1:14" ht="13.5">
      <c r="A1308" s="208"/>
      <c r="B1308" s="209"/>
      <c r="C1308" s="210"/>
      <c r="D1308" s="210"/>
      <c r="E1308" s="210"/>
      <c r="F1308" s="210"/>
      <c r="G1308" s="210"/>
      <c r="H1308" s="210"/>
      <c r="I1308" s="204"/>
      <c r="J1308" s="204"/>
      <c r="K1308" s="204"/>
      <c r="L1308" s="204"/>
      <c r="M1308" s="204"/>
      <c r="N1308" s="204"/>
    </row>
    <row r="1309" spans="1:14" ht="13.5">
      <c r="A1309" s="208"/>
      <c r="B1309" s="209"/>
      <c r="C1309" s="210"/>
      <c r="D1309" s="210"/>
      <c r="E1309" s="210"/>
      <c r="F1309" s="210"/>
      <c r="G1309" s="210"/>
      <c r="H1309" s="210"/>
      <c r="I1309" s="204"/>
      <c r="J1309" s="204"/>
      <c r="K1309" s="204"/>
      <c r="L1309" s="204"/>
      <c r="M1309" s="204"/>
      <c r="N1309" s="204"/>
    </row>
    <row r="1310" spans="1:14" ht="13.5">
      <c r="A1310" s="208"/>
      <c r="B1310" s="209"/>
      <c r="C1310" s="210"/>
      <c r="D1310" s="210"/>
      <c r="E1310" s="210"/>
      <c r="F1310" s="210"/>
      <c r="G1310" s="210"/>
      <c r="H1310" s="210"/>
      <c r="I1310" s="204"/>
      <c r="J1310" s="204"/>
      <c r="K1310" s="204"/>
      <c r="L1310" s="204"/>
      <c r="M1310" s="204"/>
      <c r="N1310" s="204"/>
    </row>
    <row r="1311" spans="1:14" ht="13.5">
      <c r="A1311" s="208"/>
      <c r="B1311" s="209"/>
      <c r="C1311" s="210"/>
      <c r="D1311" s="210"/>
      <c r="E1311" s="210"/>
      <c r="F1311" s="210"/>
      <c r="G1311" s="210"/>
      <c r="H1311" s="210"/>
      <c r="I1311" s="204"/>
      <c r="J1311" s="204"/>
      <c r="K1311" s="204"/>
      <c r="L1311" s="204"/>
      <c r="M1311" s="204"/>
      <c r="N1311" s="204"/>
    </row>
    <row r="1312" spans="1:14" ht="13.5">
      <c r="A1312" s="208"/>
      <c r="B1312" s="209"/>
      <c r="C1312" s="210"/>
      <c r="D1312" s="210"/>
      <c r="E1312" s="210"/>
      <c r="F1312" s="210"/>
      <c r="G1312" s="210"/>
      <c r="H1312" s="210"/>
      <c r="I1312" s="204"/>
      <c r="J1312" s="204"/>
      <c r="K1312" s="204"/>
      <c r="L1312" s="204"/>
      <c r="M1312" s="204"/>
      <c r="N1312" s="204"/>
    </row>
    <row r="1313" spans="1:14" ht="13.5">
      <c r="A1313" s="208"/>
      <c r="B1313" s="209"/>
      <c r="C1313" s="210"/>
      <c r="D1313" s="210"/>
      <c r="E1313" s="210"/>
      <c r="F1313" s="210"/>
      <c r="G1313" s="210"/>
      <c r="H1313" s="210"/>
      <c r="I1313" s="204"/>
      <c r="J1313" s="204"/>
      <c r="K1313" s="204"/>
      <c r="L1313" s="204"/>
      <c r="M1313" s="204"/>
      <c r="N1313" s="204"/>
    </row>
    <row r="1314" spans="1:14" ht="13.5">
      <c r="A1314" s="208"/>
      <c r="B1314" s="209"/>
      <c r="C1314" s="210"/>
      <c r="D1314" s="210"/>
      <c r="E1314" s="210"/>
      <c r="F1314" s="210"/>
      <c r="G1314" s="210"/>
      <c r="H1314" s="210"/>
      <c r="I1314" s="204"/>
      <c r="J1314" s="204"/>
      <c r="K1314" s="204"/>
      <c r="L1314" s="204"/>
      <c r="M1314" s="204"/>
      <c r="N1314" s="204"/>
    </row>
    <row r="1315" spans="1:14" ht="13.5">
      <c r="A1315" s="208"/>
      <c r="B1315" s="209"/>
      <c r="C1315" s="210"/>
      <c r="D1315" s="210"/>
      <c r="E1315" s="210"/>
      <c r="F1315" s="210"/>
      <c r="G1315" s="210"/>
      <c r="H1315" s="210"/>
      <c r="I1315" s="204"/>
      <c r="J1315" s="204"/>
      <c r="K1315" s="204"/>
      <c r="L1315" s="204"/>
      <c r="M1315" s="204"/>
      <c r="N1315" s="204"/>
    </row>
    <row r="1316" spans="1:14" ht="13.5">
      <c r="A1316" s="208"/>
      <c r="B1316" s="209"/>
      <c r="C1316" s="210"/>
      <c r="D1316" s="210"/>
      <c r="E1316" s="210"/>
      <c r="F1316" s="210"/>
      <c r="G1316" s="210"/>
      <c r="H1316" s="210"/>
      <c r="I1316" s="204"/>
      <c r="J1316" s="204"/>
      <c r="K1316" s="204"/>
      <c r="L1316" s="204"/>
      <c r="M1316" s="204"/>
      <c r="N1316" s="204"/>
    </row>
    <row r="1317" spans="1:14" ht="13.5">
      <c r="A1317" s="208"/>
      <c r="B1317" s="209"/>
      <c r="C1317" s="210"/>
      <c r="D1317" s="210"/>
      <c r="E1317" s="210"/>
      <c r="F1317" s="210"/>
      <c r="G1317" s="210"/>
      <c r="H1317" s="210"/>
      <c r="I1317" s="204"/>
      <c r="J1317" s="204"/>
      <c r="K1317" s="204"/>
      <c r="L1317" s="204"/>
      <c r="M1317" s="204"/>
      <c r="N1317" s="204"/>
    </row>
    <row r="1318" spans="1:14" ht="13.5">
      <c r="A1318" s="208"/>
      <c r="B1318" s="209"/>
      <c r="C1318" s="210"/>
      <c r="D1318" s="210"/>
      <c r="E1318" s="210"/>
      <c r="F1318" s="210"/>
      <c r="G1318" s="210"/>
      <c r="H1318" s="210"/>
      <c r="I1318" s="204"/>
      <c r="J1318" s="204"/>
      <c r="K1318" s="204"/>
      <c r="L1318" s="204"/>
      <c r="M1318" s="204"/>
      <c r="N1318" s="204"/>
    </row>
    <row r="1319" spans="1:14" ht="13.5">
      <c r="A1319" s="208"/>
      <c r="B1319" s="209"/>
      <c r="C1319" s="210"/>
      <c r="D1319" s="210"/>
      <c r="E1319" s="210"/>
      <c r="F1319" s="210"/>
      <c r="G1319" s="210"/>
      <c r="H1319" s="210"/>
      <c r="I1319" s="204"/>
      <c r="J1319" s="204"/>
      <c r="K1319" s="204"/>
      <c r="L1319" s="204"/>
      <c r="M1319" s="204"/>
      <c r="N1319" s="204"/>
    </row>
    <row r="1320" spans="1:14" ht="13.5">
      <c r="A1320" s="208"/>
      <c r="B1320" s="209"/>
      <c r="C1320" s="210"/>
      <c r="D1320" s="210"/>
      <c r="E1320" s="210"/>
      <c r="F1320" s="210"/>
      <c r="G1320" s="210"/>
      <c r="H1320" s="210"/>
      <c r="I1320" s="204"/>
      <c r="J1320" s="204"/>
      <c r="K1320" s="204"/>
      <c r="L1320" s="204"/>
      <c r="M1320" s="204"/>
      <c r="N1320" s="204"/>
    </row>
    <row r="1321" spans="1:14" ht="13.5">
      <c r="A1321" s="208"/>
      <c r="B1321" s="209"/>
      <c r="C1321" s="210"/>
      <c r="D1321" s="210"/>
      <c r="E1321" s="210"/>
      <c r="F1321" s="210"/>
      <c r="G1321" s="210"/>
      <c r="H1321" s="210"/>
      <c r="I1321" s="204"/>
      <c r="J1321" s="204"/>
      <c r="K1321" s="204"/>
      <c r="L1321" s="204"/>
      <c r="M1321" s="204"/>
      <c r="N1321" s="204"/>
    </row>
    <row r="1322" spans="1:14" ht="13.5">
      <c r="A1322" s="208"/>
      <c r="B1322" s="209"/>
      <c r="C1322" s="210"/>
      <c r="D1322" s="210"/>
      <c r="E1322" s="210"/>
      <c r="F1322" s="210"/>
      <c r="G1322" s="210"/>
      <c r="H1322" s="210"/>
      <c r="I1322" s="204"/>
      <c r="J1322" s="204"/>
      <c r="K1322" s="204"/>
      <c r="L1322" s="204"/>
      <c r="M1322" s="204"/>
      <c r="N1322" s="204"/>
    </row>
    <row r="1323" spans="1:14" ht="13.5">
      <c r="A1323" s="208"/>
      <c r="B1323" s="209"/>
      <c r="C1323" s="210"/>
      <c r="D1323" s="210"/>
      <c r="E1323" s="210"/>
      <c r="F1323" s="210"/>
      <c r="G1323" s="210"/>
      <c r="H1323" s="210"/>
      <c r="I1323" s="204"/>
      <c r="J1323" s="204"/>
      <c r="K1323" s="204"/>
      <c r="L1323" s="204"/>
      <c r="M1323" s="204"/>
      <c r="N1323" s="204"/>
    </row>
    <row r="1324" spans="1:14" ht="13.5">
      <c r="A1324" s="208"/>
      <c r="B1324" s="209"/>
      <c r="C1324" s="210"/>
      <c r="D1324" s="210"/>
      <c r="E1324" s="210"/>
      <c r="F1324" s="210"/>
      <c r="G1324" s="210"/>
      <c r="H1324" s="210"/>
      <c r="I1324" s="204"/>
      <c r="J1324" s="204"/>
      <c r="K1324" s="204"/>
      <c r="L1324" s="204"/>
      <c r="M1324" s="204"/>
      <c r="N1324" s="204"/>
    </row>
    <row r="1325" spans="1:14" ht="13.5">
      <c r="A1325" s="208"/>
      <c r="B1325" s="209"/>
      <c r="C1325" s="210"/>
      <c r="D1325" s="210"/>
      <c r="E1325" s="210"/>
      <c r="F1325" s="210"/>
      <c r="G1325" s="210"/>
      <c r="H1325" s="210"/>
      <c r="I1325" s="204"/>
      <c r="J1325" s="204"/>
      <c r="K1325" s="204"/>
      <c r="L1325" s="204"/>
      <c r="M1325" s="204"/>
      <c r="N1325" s="204"/>
    </row>
    <row r="1326" spans="1:14" ht="13.5">
      <c r="A1326" s="208"/>
      <c r="B1326" s="209"/>
      <c r="C1326" s="210"/>
      <c r="D1326" s="210"/>
      <c r="E1326" s="210"/>
      <c r="F1326" s="210"/>
      <c r="G1326" s="210"/>
      <c r="H1326" s="210"/>
      <c r="I1326" s="204"/>
      <c r="J1326" s="204"/>
      <c r="K1326" s="204"/>
      <c r="L1326" s="204"/>
      <c r="M1326" s="204"/>
      <c r="N1326" s="204"/>
    </row>
    <row r="1327" spans="1:14" ht="13.5">
      <c r="A1327" s="208"/>
      <c r="B1327" s="209"/>
      <c r="C1327" s="210"/>
      <c r="D1327" s="210"/>
      <c r="E1327" s="210"/>
      <c r="F1327" s="210"/>
      <c r="G1327" s="210"/>
      <c r="H1327" s="210"/>
      <c r="I1327" s="204"/>
      <c r="J1327" s="204"/>
      <c r="K1327" s="204"/>
      <c r="L1327" s="204"/>
      <c r="M1327" s="204"/>
      <c r="N1327" s="204"/>
    </row>
    <row r="1328" spans="1:14" ht="13.5">
      <c r="A1328" s="208"/>
      <c r="B1328" s="209"/>
      <c r="C1328" s="210"/>
      <c r="D1328" s="210"/>
      <c r="E1328" s="210"/>
      <c r="F1328" s="210"/>
      <c r="G1328" s="210"/>
      <c r="H1328" s="210"/>
      <c r="I1328" s="204"/>
      <c r="J1328" s="204"/>
      <c r="K1328" s="204"/>
      <c r="L1328" s="204"/>
      <c r="M1328" s="204"/>
      <c r="N1328" s="204"/>
    </row>
    <row r="1329" spans="1:14" ht="13.5">
      <c r="A1329" s="208"/>
      <c r="B1329" s="211"/>
      <c r="C1329" s="210"/>
      <c r="D1329" s="210"/>
      <c r="E1329" s="210"/>
      <c r="F1329" s="210"/>
      <c r="G1329" s="210"/>
      <c r="H1329" s="210"/>
      <c r="I1329" s="204"/>
      <c r="J1329" s="204"/>
      <c r="K1329" s="204"/>
      <c r="L1329" s="204"/>
      <c r="M1329" s="204"/>
      <c r="N1329" s="204"/>
    </row>
    <row r="1330" spans="1:14" ht="13.5">
      <c r="A1330" s="208"/>
      <c r="B1330" s="209"/>
      <c r="C1330" s="210"/>
      <c r="D1330" s="210"/>
      <c r="E1330" s="210"/>
      <c r="F1330" s="210"/>
      <c r="G1330" s="210"/>
      <c r="H1330" s="210"/>
      <c r="I1330" s="204"/>
      <c r="J1330" s="204"/>
      <c r="K1330" s="204"/>
      <c r="L1330" s="204"/>
      <c r="M1330" s="204"/>
      <c r="N1330" s="204"/>
    </row>
    <row r="1331" spans="1:14" ht="13.5">
      <c r="A1331" s="208"/>
      <c r="B1331" s="209"/>
      <c r="C1331" s="210"/>
      <c r="D1331" s="210"/>
      <c r="E1331" s="210"/>
      <c r="F1331" s="210"/>
      <c r="G1331" s="210"/>
      <c r="H1331" s="210"/>
      <c r="I1331" s="204"/>
      <c r="J1331" s="204"/>
      <c r="K1331" s="204"/>
      <c r="L1331" s="204"/>
      <c r="M1331" s="204"/>
      <c r="N1331" s="204"/>
    </row>
    <row r="1332" spans="1:14" ht="13.5">
      <c r="A1332" s="208"/>
      <c r="B1332" s="209"/>
      <c r="C1332" s="210"/>
      <c r="D1332" s="210"/>
      <c r="E1332" s="210"/>
      <c r="F1332" s="210"/>
      <c r="G1332" s="210"/>
      <c r="H1332" s="210"/>
      <c r="I1332" s="204"/>
      <c r="J1332" s="204"/>
      <c r="K1332" s="204"/>
      <c r="L1332" s="204"/>
      <c r="M1332" s="204"/>
      <c r="N1332" s="204"/>
    </row>
    <row r="1333" spans="1:14" ht="13.5">
      <c r="A1333" s="208"/>
      <c r="B1333" s="209"/>
      <c r="C1333" s="210"/>
      <c r="D1333" s="210"/>
      <c r="E1333" s="210"/>
      <c r="F1333" s="210"/>
      <c r="G1333" s="210"/>
      <c r="H1333" s="210"/>
      <c r="I1333" s="204"/>
      <c r="J1333" s="204"/>
      <c r="K1333" s="204"/>
      <c r="L1333" s="204"/>
      <c r="M1333" s="204"/>
      <c r="N1333" s="204"/>
    </row>
    <row r="1334" spans="1:14" ht="13.5">
      <c r="A1334" s="208"/>
      <c r="B1334" s="209"/>
      <c r="C1334" s="210"/>
      <c r="D1334" s="210"/>
      <c r="E1334" s="210"/>
      <c r="F1334" s="210"/>
      <c r="G1334" s="210"/>
      <c r="H1334" s="210"/>
      <c r="I1334" s="204"/>
      <c r="J1334" s="204"/>
      <c r="K1334" s="204"/>
      <c r="L1334" s="204"/>
      <c r="M1334" s="204"/>
      <c r="N1334" s="204"/>
    </row>
    <row r="1335" spans="1:14" ht="13.5">
      <c r="A1335" s="208"/>
      <c r="B1335" s="209"/>
      <c r="C1335" s="210"/>
      <c r="D1335" s="210"/>
      <c r="E1335" s="210"/>
      <c r="F1335" s="210"/>
      <c r="G1335" s="210"/>
      <c r="H1335" s="210"/>
      <c r="I1335" s="204"/>
      <c r="J1335" s="204"/>
      <c r="K1335" s="204"/>
      <c r="L1335" s="204"/>
      <c r="M1335" s="204"/>
      <c r="N1335" s="204"/>
    </row>
    <row r="1336" spans="1:14" ht="13.5">
      <c r="A1336" s="208"/>
      <c r="B1336" s="209"/>
      <c r="C1336" s="210"/>
      <c r="D1336" s="210"/>
      <c r="E1336" s="210"/>
      <c r="F1336" s="210"/>
      <c r="G1336" s="210"/>
      <c r="H1336" s="210"/>
      <c r="I1336" s="204"/>
      <c r="J1336" s="204"/>
      <c r="K1336" s="204"/>
      <c r="L1336" s="204"/>
      <c r="M1336" s="204"/>
      <c r="N1336" s="204"/>
    </row>
    <row r="1337" spans="1:14" ht="13.5">
      <c r="A1337" s="208"/>
      <c r="B1337" s="209"/>
      <c r="C1337" s="210"/>
      <c r="D1337" s="210"/>
      <c r="E1337" s="210"/>
      <c r="F1337" s="210"/>
      <c r="G1337" s="210"/>
      <c r="H1337" s="210"/>
      <c r="I1337" s="204"/>
      <c r="J1337" s="204"/>
      <c r="K1337" s="204"/>
      <c r="L1337" s="204"/>
      <c r="M1337" s="204"/>
      <c r="N1337" s="204"/>
    </row>
    <row r="1338" spans="1:14" ht="13.5">
      <c r="A1338" s="208"/>
      <c r="B1338" s="209"/>
      <c r="C1338" s="210"/>
      <c r="D1338" s="210"/>
      <c r="E1338" s="210"/>
      <c r="F1338" s="210"/>
      <c r="G1338" s="210"/>
      <c r="H1338" s="210"/>
      <c r="I1338" s="204"/>
      <c r="J1338" s="204"/>
      <c r="K1338" s="204"/>
      <c r="L1338" s="204"/>
      <c r="M1338" s="204"/>
      <c r="N1338" s="204"/>
    </row>
    <row r="1339" spans="1:14" ht="13.5">
      <c r="A1339" s="208"/>
      <c r="B1339" s="209"/>
      <c r="C1339" s="210"/>
      <c r="D1339" s="210"/>
      <c r="E1339" s="210"/>
      <c r="F1339" s="210"/>
      <c r="G1339" s="210"/>
      <c r="H1339" s="210"/>
      <c r="I1339" s="204"/>
      <c r="J1339" s="204"/>
      <c r="K1339" s="204"/>
      <c r="L1339" s="204"/>
      <c r="M1339" s="204"/>
      <c r="N1339" s="204"/>
    </row>
    <row r="1340" spans="1:14" ht="13.5">
      <c r="A1340" s="208"/>
      <c r="B1340" s="209"/>
      <c r="C1340" s="210"/>
      <c r="D1340" s="210"/>
      <c r="E1340" s="210"/>
      <c r="F1340" s="210"/>
      <c r="G1340" s="210"/>
      <c r="H1340" s="210"/>
      <c r="I1340" s="204"/>
      <c r="J1340" s="204"/>
      <c r="K1340" s="204"/>
      <c r="L1340" s="204"/>
      <c r="M1340" s="204"/>
      <c r="N1340" s="204"/>
    </row>
    <row r="1341" spans="1:14" ht="13.5">
      <c r="A1341" s="208"/>
      <c r="B1341" s="209"/>
      <c r="C1341" s="210"/>
      <c r="D1341" s="210"/>
      <c r="E1341" s="210"/>
      <c r="F1341" s="210"/>
      <c r="G1341" s="210"/>
      <c r="H1341" s="210"/>
      <c r="I1341" s="204"/>
      <c r="J1341" s="204"/>
      <c r="K1341" s="204"/>
      <c r="L1341" s="204"/>
      <c r="M1341" s="204"/>
      <c r="N1341" s="204"/>
    </row>
    <row r="1342" spans="1:14" ht="13.5">
      <c r="A1342" s="208"/>
      <c r="B1342" s="209"/>
      <c r="C1342" s="210"/>
      <c r="D1342" s="210"/>
      <c r="E1342" s="210"/>
      <c r="F1342" s="210"/>
      <c r="G1342" s="210"/>
      <c r="H1342" s="210"/>
      <c r="I1342" s="204"/>
      <c r="J1342" s="204"/>
      <c r="K1342" s="204"/>
      <c r="L1342" s="204"/>
      <c r="M1342" s="204"/>
      <c r="N1342" s="204"/>
    </row>
    <row r="1343" spans="1:14" ht="13.5">
      <c r="A1343" s="208"/>
      <c r="B1343" s="209"/>
      <c r="C1343" s="210"/>
      <c r="D1343" s="210"/>
      <c r="E1343" s="210"/>
      <c r="F1343" s="210"/>
      <c r="G1343" s="210"/>
      <c r="H1343" s="210"/>
      <c r="I1343" s="204"/>
      <c r="J1343" s="204"/>
      <c r="K1343" s="204"/>
      <c r="L1343" s="204"/>
      <c r="M1343" s="204"/>
      <c r="N1343" s="204"/>
    </row>
    <row r="1344" spans="1:14" ht="13.5">
      <c r="A1344" s="208"/>
      <c r="B1344" s="209"/>
      <c r="C1344" s="210"/>
      <c r="D1344" s="210"/>
      <c r="E1344" s="210"/>
      <c r="F1344" s="210"/>
      <c r="G1344" s="210"/>
      <c r="H1344" s="210"/>
      <c r="I1344" s="204"/>
      <c r="J1344" s="204"/>
      <c r="K1344" s="204"/>
      <c r="L1344" s="204"/>
      <c r="M1344" s="204"/>
      <c r="N1344" s="204"/>
    </row>
    <row r="1345" spans="1:14" ht="13.5">
      <c r="A1345" s="208"/>
      <c r="B1345" s="209"/>
      <c r="C1345" s="210"/>
      <c r="D1345" s="210"/>
      <c r="E1345" s="210"/>
      <c r="F1345" s="210"/>
      <c r="G1345" s="210"/>
      <c r="H1345" s="210"/>
      <c r="I1345" s="204"/>
      <c r="J1345" s="204"/>
      <c r="K1345" s="204"/>
      <c r="L1345" s="204"/>
      <c r="M1345" s="204"/>
      <c r="N1345" s="204"/>
    </row>
    <row r="1346" spans="1:14" ht="13.5">
      <c r="A1346" s="208"/>
      <c r="B1346" s="209"/>
      <c r="C1346" s="210"/>
      <c r="D1346" s="210"/>
      <c r="E1346" s="210"/>
      <c r="F1346" s="210"/>
      <c r="G1346" s="210"/>
      <c r="H1346" s="210"/>
      <c r="I1346" s="204"/>
      <c r="J1346" s="204"/>
      <c r="K1346" s="204"/>
      <c r="L1346" s="204"/>
      <c r="M1346" s="204"/>
      <c r="N1346" s="204"/>
    </row>
    <row r="1347" spans="1:14" ht="13.5">
      <c r="A1347" s="208"/>
      <c r="B1347" s="209"/>
      <c r="C1347" s="210"/>
      <c r="D1347" s="210"/>
      <c r="E1347" s="210"/>
      <c r="F1347" s="210"/>
      <c r="G1347" s="210"/>
      <c r="H1347" s="210"/>
      <c r="I1347" s="204"/>
      <c r="J1347" s="204"/>
      <c r="K1347" s="204"/>
      <c r="L1347" s="204"/>
      <c r="M1347" s="204"/>
      <c r="N1347" s="204"/>
    </row>
    <row r="1348" spans="1:14" ht="13.5">
      <c r="A1348" s="208"/>
      <c r="B1348" s="209"/>
      <c r="C1348" s="210"/>
      <c r="D1348" s="210"/>
      <c r="E1348" s="210"/>
      <c r="F1348" s="210"/>
      <c r="G1348" s="210"/>
      <c r="H1348" s="210"/>
      <c r="I1348" s="204"/>
      <c r="J1348" s="204"/>
      <c r="K1348" s="204"/>
      <c r="L1348" s="204"/>
      <c r="M1348" s="204"/>
      <c r="N1348" s="204"/>
    </row>
    <row r="1349" spans="1:14" ht="13.5">
      <c r="A1349" s="208"/>
      <c r="B1349" s="209"/>
      <c r="C1349" s="210"/>
      <c r="D1349" s="210"/>
      <c r="E1349" s="210"/>
      <c r="F1349" s="210"/>
      <c r="G1349" s="210"/>
      <c r="H1349" s="210"/>
      <c r="I1349" s="204"/>
      <c r="J1349" s="204"/>
      <c r="K1349" s="204"/>
      <c r="L1349" s="204"/>
      <c r="M1349" s="204"/>
      <c r="N1349" s="204"/>
    </row>
    <row r="1350" spans="1:14" ht="13.5">
      <c r="A1350" s="208"/>
      <c r="B1350" s="209"/>
      <c r="C1350" s="210"/>
      <c r="D1350" s="210"/>
      <c r="E1350" s="210"/>
      <c r="F1350" s="210"/>
      <c r="G1350" s="210"/>
      <c r="H1350" s="210"/>
      <c r="I1350" s="204"/>
      <c r="J1350" s="204"/>
      <c r="K1350" s="204"/>
      <c r="L1350" s="204"/>
      <c r="M1350" s="204"/>
      <c r="N1350" s="204"/>
    </row>
    <row r="1351" spans="1:14" ht="13.5">
      <c r="A1351" s="208"/>
      <c r="B1351" s="209"/>
      <c r="C1351" s="210"/>
      <c r="D1351" s="210"/>
      <c r="E1351" s="210"/>
      <c r="F1351" s="210"/>
      <c r="G1351" s="210"/>
      <c r="H1351" s="210"/>
      <c r="I1351" s="204"/>
      <c r="J1351" s="204"/>
      <c r="K1351" s="204"/>
      <c r="L1351" s="204"/>
      <c r="M1351" s="204"/>
      <c r="N1351" s="204"/>
    </row>
    <row r="1352" spans="1:14" ht="13.5">
      <c r="A1352" s="208"/>
      <c r="B1352" s="209"/>
      <c r="C1352" s="210"/>
      <c r="D1352" s="210"/>
      <c r="E1352" s="210"/>
      <c r="F1352" s="210"/>
      <c r="G1352" s="210"/>
      <c r="H1352" s="210"/>
      <c r="I1352" s="204"/>
      <c r="J1352" s="204"/>
      <c r="K1352" s="204"/>
      <c r="L1352" s="204"/>
      <c r="M1352" s="204"/>
      <c r="N1352" s="204"/>
    </row>
    <row r="1353" spans="1:14" ht="13.5">
      <c r="A1353" s="208"/>
      <c r="B1353" s="211"/>
      <c r="C1353" s="210"/>
      <c r="D1353" s="210"/>
      <c r="E1353" s="210"/>
      <c r="F1353" s="210"/>
      <c r="G1353" s="210"/>
      <c r="H1353" s="210"/>
      <c r="I1353" s="204"/>
      <c r="J1353" s="204"/>
      <c r="K1353" s="204"/>
      <c r="L1353" s="204"/>
      <c r="M1353" s="204"/>
      <c r="N1353" s="204"/>
    </row>
    <row r="1354" spans="1:14" ht="13.5">
      <c r="A1354" s="208"/>
      <c r="B1354" s="209"/>
      <c r="C1354" s="210"/>
      <c r="D1354" s="210"/>
      <c r="E1354" s="210"/>
      <c r="F1354" s="210"/>
      <c r="G1354" s="210"/>
      <c r="H1354" s="210"/>
      <c r="I1354" s="204"/>
      <c r="J1354" s="204"/>
      <c r="K1354" s="204"/>
      <c r="L1354" s="204"/>
      <c r="M1354" s="204"/>
      <c r="N1354" s="204"/>
    </row>
    <row r="1355" spans="1:14" ht="13.5">
      <c r="A1355" s="208"/>
      <c r="B1355" s="209"/>
      <c r="C1355" s="210"/>
      <c r="D1355" s="210"/>
      <c r="E1355" s="210"/>
      <c r="F1355" s="210"/>
      <c r="G1355" s="210"/>
      <c r="H1355" s="210"/>
      <c r="I1355" s="204"/>
      <c r="J1355" s="204"/>
      <c r="K1355" s="204"/>
      <c r="L1355" s="204"/>
      <c r="M1355" s="204"/>
      <c r="N1355" s="204"/>
    </row>
    <row r="1356" spans="1:14" ht="13.5">
      <c r="A1356" s="208"/>
      <c r="B1356" s="209"/>
      <c r="C1356" s="210"/>
      <c r="D1356" s="210"/>
      <c r="E1356" s="210"/>
      <c r="F1356" s="210"/>
      <c r="G1356" s="210"/>
      <c r="H1356" s="210"/>
      <c r="I1356" s="204"/>
      <c r="J1356" s="204"/>
      <c r="K1356" s="204"/>
      <c r="L1356" s="204"/>
      <c r="M1356" s="204"/>
      <c r="N1356" s="204"/>
    </row>
    <row r="1357" spans="1:14" ht="13.5">
      <c r="A1357" s="208"/>
      <c r="B1357" s="209"/>
      <c r="C1357" s="210"/>
      <c r="D1357" s="210"/>
      <c r="E1357" s="210"/>
      <c r="F1357" s="210"/>
      <c r="G1357" s="210"/>
      <c r="H1357" s="210"/>
      <c r="I1357" s="204"/>
      <c r="J1357" s="204"/>
      <c r="K1357" s="204"/>
      <c r="L1357" s="204"/>
      <c r="M1357" s="204"/>
      <c r="N1357" s="204"/>
    </row>
    <row r="1358" spans="1:14" ht="13.5">
      <c r="A1358" s="208"/>
      <c r="B1358" s="209"/>
      <c r="C1358" s="210"/>
      <c r="D1358" s="210"/>
      <c r="E1358" s="210"/>
      <c r="F1358" s="210"/>
      <c r="G1358" s="210"/>
      <c r="H1358" s="210"/>
      <c r="I1358" s="204"/>
      <c r="J1358" s="204"/>
      <c r="K1358" s="204"/>
      <c r="L1358" s="204"/>
      <c r="M1358" s="204"/>
      <c r="N1358" s="204"/>
    </row>
    <row r="1359" spans="1:14" ht="13.5">
      <c r="A1359" s="208"/>
      <c r="B1359" s="209"/>
      <c r="C1359" s="210"/>
      <c r="D1359" s="210"/>
      <c r="E1359" s="210"/>
      <c r="F1359" s="210"/>
      <c r="G1359" s="210"/>
      <c r="H1359" s="210"/>
      <c r="I1359" s="204"/>
      <c r="J1359" s="204"/>
      <c r="K1359" s="204"/>
      <c r="L1359" s="204"/>
      <c r="M1359" s="204"/>
      <c r="N1359" s="204"/>
    </row>
    <row r="1360" spans="1:14" ht="13.5">
      <c r="A1360" s="208"/>
      <c r="B1360" s="209"/>
      <c r="C1360" s="210"/>
      <c r="D1360" s="210"/>
      <c r="E1360" s="210"/>
      <c r="F1360" s="210"/>
      <c r="G1360" s="210"/>
      <c r="H1360" s="210"/>
      <c r="I1360" s="204"/>
      <c r="J1360" s="204"/>
      <c r="K1360" s="204"/>
      <c r="L1360" s="204"/>
      <c r="M1360" s="204"/>
      <c r="N1360" s="204"/>
    </row>
    <row r="1361" spans="1:14" ht="13.5">
      <c r="A1361" s="208"/>
      <c r="B1361" s="209"/>
      <c r="C1361" s="210"/>
      <c r="D1361" s="210"/>
      <c r="E1361" s="210"/>
      <c r="F1361" s="210"/>
      <c r="G1361" s="210"/>
      <c r="H1361" s="210"/>
      <c r="I1361" s="204"/>
      <c r="J1361" s="204"/>
      <c r="K1361" s="204"/>
      <c r="L1361" s="204"/>
      <c r="M1361" s="204"/>
      <c r="N1361" s="204"/>
    </row>
    <row r="1362" spans="1:14" ht="13.5">
      <c r="A1362" s="208"/>
      <c r="B1362" s="209"/>
      <c r="C1362" s="210"/>
      <c r="D1362" s="210"/>
      <c r="E1362" s="210"/>
      <c r="F1362" s="210"/>
      <c r="G1362" s="210"/>
      <c r="H1362" s="210"/>
      <c r="I1362" s="204"/>
      <c r="J1362" s="204"/>
      <c r="K1362" s="204"/>
      <c r="L1362" s="204"/>
      <c r="M1362" s="204"/>
      <c r="N1362" s="204"/>
    </row>
    <row r="1363" spans="1:14" ht="13.5">
      <c r="A1363" s="208"/>
      <c r="B1363" s="209"/>
      <c r="C1363" s="210"/>
      <c r="D1363" s="210"/>
      <c r="E1363" s="210"/>
      <c r="F1363" s="210"/>
      <c r="G1363" s="210"/>
      <c r="H1363" s="210"/>
      <c r="I1363" s="204"/>
      <c r="J1363" s="204"/>
      <c r="K1363" s="204"/>
      <c r="L1363" s="204"/>
      <c r="M1363" s="204"/>
      <c r="N1363" s="204"/>
    </row>
    <row r="1364" spans="1:14" ht="13.5">
      <c r="A1364" s="208"/>
      <c r="B1364" s="209"/>
      <c r="C1364" s="210"/>
      <c r="D1364" s="210"/>
      <c r="E1364" s="210"/>
      <c r="F1364" s="210"/>
      <c r="G1364" s="210"/>
      <c r="H1364" s="210"/>
      <c r="I1364" s="204"/>
      <c r="J1364" s="204"/>
      <c r="K1364" s="204"/>
      <c r="L1364" s="204"/>
      <c r="M1364" s="204"/>
      <c r="N1364" s="204"/>
    </row>
    <row r="1365" spans="1:14" ht="13.5">
      <c r="A1365" s="208"/>
      <c r="B1365" s="209"/>
      <c r="C1365" s="210"/>
      <c r="D1365" s="210"/>
      <c r="E1365" s="210"/>
      <c r="F1365" s="210"/>
      <c r="G1365" s="210"/>
      <c r="H1365" s="210"/>
      <c r="I1365" s="204"/>
      <c r="J1365" s="204"/>
      <c r="K1365" s="204"/>
      <c r="L1365" s="204"/>
      <c r="M1365" s="204"/>
      <c r="N1365" s="204"/>
    </row>
    <row r="1366" spans="1:14" ht="13.5">
      <c r="A1366" s="208"/>
      <c r="B1366" s="209"/>
      <c r="C1366" s="210"/>
      <c r="D1366" s="210"/>
      <c r="E1366" s="210"/>
      <c r="F1366" s="210"/>
      <c r="G1366" s="210"/>
      <c r="H1366" s="210"/>
      <c r="I1366" s="204"/>
      <c r="J1366" s="204"/>
      <c r="K1366" s="204"/>
      <c r="L1366" s="204"/>
      <c r="M1366" s="204"/>
      <c r="N1366" s="204"/>
    </row>
    <row r="1367" spans="1:14" ht="13.5">
      <c r="A1367" s="208"/>
      <c r="B1367" s="209"/>
      <c r="C1367" s="210"/>
      <c r="D1367" s="210"/>
      <c r="E1367" s="210"/>
      <c r="F1367" s="210"/>
      <c r="G1367" s="210"/>
      <c r="H1367" s="210"/>
      <c r="I1367" s="204"/>
      <c r="J1367" s="204"/>
      <c r="K1367" s="204"/>
      <c r="L1367" s="204"/>
      <c r="M1367" s="204"/>
      <c r="N1367" s="204"/>
    </row>
    <row r="1368" spans="1:14" ht="13.5">
      <c r="A1368" s="208"/>
      <c r="B1368" s="209"/>
      <c r="C1368" s="210"/>
      <c r="D1368" s="210"/>
      <c r="E1368" s="210"/>
      <c r="F1368" s="210"/>
      <c r="G1368" s="210"/>
      <c r="H1368" s="210"/>
      <c r="I1368" s="204"/>
      <c r="J1368" s="204"/>
      <c r="K1368" s="204"/>
      <c r="L1368" s="204"/>
      <c r="M1368" s="204"/>
      <c r="N1368" s="204"/>
    </row>
    <row r="1369" spans="1:14" ht="13.5">
      <c r="A1369" s="208"/>
      <c r="B1369" s="209"/>
      <c r="C1369" s="210"/>
      <c r="D1369" s="210"/>
      <c r="E1369" s="210"/>
      <c r="F1369" s="210"/>
      <c r="G1369" s="210"/>
      <c r="H1369" s="210"/>
      <c r="I1369" s="204"/>
      <c r="J1369" s="204"/>
      <c r="K1369" s="204"/>
      <c r="L1369" s="204"/>
      <c r="M1369" s="204"/>
      <c r="N1369" s="204"/>
    </row>
    <row r="1370" spans="1:14" ht="13.5">
      <c r="A1370" s="208"/>
      <c r="B1370" s="209"/>
      <c r="C1370" s="210"/>
      <c r="D1370" s="210"/>
      <c r="E1370" s="210"/>
      <c r="F1370" s="210"/>
      <c r="G1370" s="210"/>
      <c r="H1370" s="210"/>
      <c r="I1370" s="204"/>
      <c r="J1370" s="204"/>
      <c r="K1370" s="204"/>
      <c r="L1370" s="204"/>
      <c r="M1370" s="204"/>
      <c r="N1370" s="204"/>
    </row>
    <row r="1371" spans="1:14" ht="13.5">
      <c r="A1371" s="208"/>
      <c r="B1371" s="209"/>
      <c r="C1371" s="210"/>
      <c r="D1371" s="210"/>
      <c r="E1371" s="210"/>
      <c r="F1371" s="210"/>
      <c r="G1371" s="210"/>
      <c r="H1371" s="210"/>
      <c r="I1371" s="204"/>
      <c r="J1371" s="204"/>
      <c r="K1371" s="204"/>
      <c r="L1371" s="204"/>
      <c r="M1371" s="204"/>
      <c r="N1371" s="204"/>
    </row>
    <row r="1372" spans="1:14" ht="13.5">
      <c r="A1372" s="208"/>
      <c r="B1372" s="209"/>
      <c r="C1372" s="210"/>
      <c r="D1372" s="210"/>
      <c r="E1372" s="210"/>
      <c r="F1372" s="210"/>
      <c r="G1372" s="210"/>
      <c r="H1372" s="210"/>
      <c r="I1372" s="204"/>
      <c r="J1372" s="204"/>
      <c r="K1372" s="204"/>
      <c r="L1372" s="204"/>
      <c r="M1372" s="204"/>
      <c r="N1372" s="204"/>
    </row>
    <row r="1373" spans="1:14" ht="13.5">
      <c r="A1373" s="208"/>
      <c r="B1373" s="209"/>
      <c r="C1373" s="210"/>
      <c r="D1373" s="210"/>
      <c r="E1373" s="210"/>
      <c r="F1373" s="210"/>
      <c r="G1373" s="210"/>
      <c r="H1373" s="210"/>
      <c r="I1373" s="204"/>
      <c r="J1373" s="204"/>
      <c r="K1373" s="204"/>
      <c r="L1373" s="204"/>
      <c r="M1373" s="204"/>
      <c r="N1373" s="204"/>
    </row>
    <row r="1374" spans="1:14" ht="13.5">
      <c r="A1374" s="208"/>
      <c r="B1374" s="209"/>
      <c r="C1374" s="210"/>
      <c r="D1374" s="210"/>
      <c r="E1374" s="210"/>
      <c r="F1374" s="210"/>
      <c r="G1374" s="210"/>
      <c r="H1374" s="210"/>
      <c r="I1374" s="204"/>
      <c r="J1374" s="204"/>
      <c r="K1374" s="204"/>
      <c r="L1374" s="204"/>
      <c r="M1374" s="204"/>
      <c r="N1374" s="204"/>
    </row>
    <row r="1375" spans="1:14" ht="13.5">
      <c r="A1375" s="208"/>
      <c r="B1375" s="209"/>
      <c r="C1375" s="210"/>
      <c r="D1375" s="210"/>
      <c r="E1375" s="210"/>
      <c r="F1375" s="210"/>
      <c r="G1375" s="210"/>
      <c r="H1375" s="210"/>
      <c r="I1375" s="204"/>
      <c r="J1375" s="204"/>
      <c r="K1375" s="204"/>
      <c r="L1375" s="204"/>
      <c r="M1375" s="204"/>
      <c r="N1375" s="204"/>
    </row>
    <row r="1376" spans="1:14" ht="13.5">
      <c r="A1376" s="208"/>
      <c r="B1376" s="209"/>
      <c r="C1376" s="210"/>
      <c r="D1376" s="210"/>
      <c r="E1376" s="210"/>
      <c r="F1376" s="210"/>
      <c r="G1376" s="210"/>
      <c r="H1376" s="210"/>
      <c r="I1376" s="204"/>
      <c r="J1376" s="204"/>
      <c r="K1376" s="204"/>
      <c r="L1376" s="204"/>
      <c r="M1376" s="204"/>
      <c r="N1376" s="204"/>
    </row>
    <row r="1377" spans="1:14" ht="13.5">
      <c r="A1377" s="208"/>
      <c r="B1377" s="211"/>
      <c r="C1377" s="210"/>
      <c r="D1377" s="210"/>
      <c r="E1377" s="210"/>
      <c r="F1377" s="210"/>
      <c r="G1377" s="210"/>
      <c r="H1377" s="210"/>
      <c r="I1377" s="204"/>
      <c r="J1377" s="204"/>
      <c r="K1377" s="204"/>
      <c r="L1377" s="204"/>
      <c r="M1377" s="204"/>
      <c r="N1377" s="204"/>
    </row>
    <row r="1378" spans="1:14" ht="13.5">
      <c r="A1378" s="208"/>
      <c r="B1378" s="209"/>
      <c r="C1378" s="210"/>
      <c r="D1378" s="210"/>
      <c r="E1378" s="210"/>
      <c r="F1378" s="210"/>
      <c r="G1378" s="210"/>
      <c r="H1378" s="210"/>
      <c r="I1378" s="204"/>
      <c r="J1378" s="204"/>
      <c r="K1378" s="204"/>
      <c r="L1378" s="204"/>
      <c r="M1378" s="204"/>
      <c r="N1378" s="204"/>
    </row>
    <row r="1379" spans="1:14" ht="13.5">
      <c r="A1379" s="208"/>
      <c r="B1379" s="209"/>
      <c r="C1379" s="210"/>
      <c r="D1379" s="210"/>
      <c r="E1379" s="210"/>
      <c r="F1379" s="210"/>
      <c r="G1379" s="210"/>
      <c r="H1379" s="210"/>
      <c r="I1379" s="204"/>
      <c r="J1379" s="204"/>
      <c r="K1379" s="204"/>
      <c r="L1379" s="204"/>
      <c r="M1379" s="204"/>
      <c r="N1379" s="204"/>
    </row>
    <row r="1380" spans="1:14" ht="13.5">
      <c r="A1380" s="208"/>
      <c r="B1380" s="209"/>
      <c r="C1380" s="210"/>
      <c r="D1380" s="210"/>
      <c r="E1380" s="210"/>
      <c r="F1380" s="210"/>
      <c r="G1380" s="210"/>
      <c r="H1380" s="210"/>
      <c r="I1380" s="204"/>
      <c r="J1380" s="204"/>
      <c r="K1380" s="204"/>
      <c r="L1380" s="204"/>
      <c r="M1380" s="204"/>
      <c r="N1380" s="204"/>
    </row>
    <row r="1381" spans="1:14" ht="13.5">
      <c r="A1381" s="208"/>
      <c r="B1381" s="209"/>
      <c r="C1381" s="210"/>
      <c r="D1381" s="210"/>
      <c r="E1381" s="210"/>
      <c r="F1381" s="210"/>
      <c r="G1381" s="210"/>
      <c r="H1381" s="210"/>
      <c r="I1381" s="204"/>
      <c r="J1381" s="204"/>
      <c r="K1381" s="204"/>
      <c r="L1381" s="204"/>
      <c r="M1381" s="204"/>
      <c r="N1381" s="204"/>
    </row>
    <row r="1382" spans="1:14" ht="13.5">
      <c r="A1382" s="208"/>
      <c r="B1382" s="209"/>
      <c r="C1382" s="210"/>
      <c r="D1382" s="210"/>
      <c r="E1382" s="210"/>
      <c r="F1382" s="210"/>
      <c r="G1382" s="210"/>
      <c r="H1382" s="210"/>
      <c r="I1382" s="204"/>
      <c r="J1382" s="204"/>
      <c r="K1382" s="204"/>
      <c r="L1382" s="204"/>
      <c r="M1382" s="204"/>
      <c r="N1382" s="204"/>
    </row>
    <row r="1383" spans="1:14" ht="13.5">
      <c r="A1383" s="208"/>
      <c r="B1383" s="209"/>
      <c r="C1383" s="210"/>
      <c r="D1383" s="210"/>
      <c r="E1383" s="210"/>
      <c r="F1383" s="210"/>
      <c r="G1383" s="210"/>
      <c r="H1383" s="210"/>
      <c r="I1383" s="204"/>
      <c r="J1383" s="204"/>
      <c r="K1383" s="204"/>
      <c r="L1383" s="204"/>
      <c r="M1383" s="204"/>
      <c r="N1383" s="204"/>
    </row>
    <row r="1384" spans="1:14" ht="13.5">
      <c r="A1384" s="208"/>
      <c r="B1384" s="209"/>
      <c r="C1384" s="210"/>
      <c r="D1384" s="210"/>
      <c r="E1384" s="210"/>
      <c r="F1384" s="210"/>
      <c r="G1384" s="210"/>
      <c r="H1384" s="210"/>
      <c r="I1384" s="204"/>
      <c r="J1384" s="204"/>
      <c r="K1384" s="204"/>
      <c r="L1384" s="204"/>
      <c r="M1384" s="204"/>
      <c r="N1384" s="204"/>
    </row>
    <row r="1385" spans="1:14" ht="13.5">
      <c r="A1385" s="208"/>
      <c r="B1385" s="209"/>
      <c r="C1385" s="210"/>
      <c r="D1385" s="210"/>
      <c r="E1385" s="210"/>
      <c r="F1385" s="210"/>
      <c r="G1385" s="210"/>
      <c r="H1385" s="210"/>
      <c r="I1385" s="204"/>
      <c r="J1385" s="204"/>
      <c r="K1385" s="204"/>
      <c r="L1385" s="204"/>
      <c r="M1385" s="204"/>
      <c r="N1385" s="204"/>
    </row>
    <row r="1386" spans="1:14" ht="13.5">
      <c r="A1386" s="208"/>
      <c r="B1386" s="209"/>
      <c r="C1386" s="210"/>
      <c r="D1386" s="210"/>
      <c r="E1386" s="210"/>
      <c r="F1386" s="210"/>
      <c r="G1386" s="210"/>
      <c r="H1386" s="210"/>
      <c r="I1386" s="204"/>
      <c r="J1386" s="204"/>
      <c r="K1386" s="204"/>
      <c r="L1386" s="204"/>
      <c r="M1386" s="204"/>
      <c r="N1386" s="204"/>
    </row>
    <row r="1387" spans="1:14" ht="13.5">
      <c r="A1387" s="208"/>
      <c r="B1387" s="209"/>
      <c r="C1387" s="210"/>
      <c r="D1387" s="210"/>
      <c r="E1387" s="210"/>
      <c r="F1387" s="210"/>
      <c r="G1387" s="210"/>
      <c r="H1387" s="210"/>
      <c r="I1387" s="204"/>
      <c r="J1387" s="204"/>
      <c r="K1387" s="204"/>
      <c r="L1387" s="204"/>
      <c r="M1387" s="204"/>
      <c r="N1387" s="204"/>
    </row>
    <row r="1388" spans="1:14" ht="13.5">
      <c r="A1388" s="208"/>
      <c r="B1388" s="209"/>
      <c r="C1388" s="210"/>
      <c r="D1388" s="210"/>
      <c r="E1388" s="210"/>
      <c r="F1388" s="210"/>
      <c r="G1388" s="210"/>
      <c r="H1388" s="210"/>
      <c r="I1388" s="204"/>
      <c r="J1388" s="204"/>
      <c r="K1388" s="204"/>
      <c r="L1388" s="204"/>
      <c r="M1388" s="204"/>
      <c r="N1388" s="204"/>
    </row>
    <row r="1389" spans="1:14" ht="13.5">
      <c r="A1389" s="208"/>
      <c r="B1389" s="209"/>
      <c r="C1389" s="210"/>
      <c r="D1389" s="210"/>
      <c r="E1389" s="210"/>
      <c r="F1389" s="210"/>
      <c r="G1389" s="210"/>
      <c r="H1389" s="210"/>
      <c r="I1389" s="204"/>
      <c r="J1389" s="204"/>
      <c r="K1389" s="204"/>
      <c r="L1389" s="204"/>
      <c r="M1389" s="204"/>
      <c r="N1389" s="204"/>
    </row>
    <row r="1390" spans="1:14" ht="13.5">
      <c r="A1390" s="208"/>
      <c r="B1390" s="209"/>
      <c r="C1390" s="210"/>
      <c r="D1390" s="210"/>
      <c r="E1390" s="210"/>
      <c r="F1390" s="210"/>
      <c r="G1390" s="210"/>
      <c r="H1390" s="210"/>
      <c r="I1390" s="204"/>
      <c r="J1390" s="204"/>
      <c r="K1390" s="204"/>
      <c r="L1390" s="204"/>
      <c r="M1390" s="204"/>
      <c r="N1390" s="204"/>
    </row>
    <row r="1391" spans="1:14" ht="13.5">
      <c r="A1391" s="208"/>
      <c r="B1391" s="209"/>
      <c r="C1391" s="210"/>
      <c r="D1391" s="210"/>
      <c r="E1391" s="210"/>
      <c r="F1391" s="210"/>
      <c r="G1391" s="210"/>
      <c r="H1391" s="210"/>
      <c r="I1391" s="204"/>
      <c r="J1391" s="204"/>
      <c r="K1391" s="204"/>
      <c r="L1391" s="204"/>
      <c r="M1391" s="204"/>
      <c r="N1391" s="204"/>
    </row>
    <row r="1392" spans="1:14" ht="13.5">
      <c r="A1392" s="208"/>
      <c r="B1392" s="209"/>
      <c r="C1392" s="210"/>
      <c r="D1392" s="210"/>
      <c r="E1392" s="210"/>
      <c r="F1392" s="210"/>
      <c r="G1392" s="210"/>
      <c r="H1392" s="210"/>
      <c r="I1392" s="204"/>
      <c r="J1392" s="204"/>
      <c r="K1392" s="204"/>
      <c r="L1392" s="204"/>
      <c r="M1392" s="204"/>
      <c r="N1392" s="204"/>
    </row>
    <row r="1393" spans="1:14" ht="13.5">
      <c r="A1393" s="208"/>
      <c r="B1393" s="209"/>
      <c r="C1393" s="210"/>
      <c r="D1393" s="210"/>
      <c r="E1393" s="210"/>
      <c r="F1393" s="210"/>
      <c r="G1393" s="210"/>
      <c r="H1393" s="210"/>
      <c r="I1393" s="204"/>
      <c r="J1393" s="204"/>
      <c r="K1393" s="204"/>
      <c r="L1393" s="204"/>
      <c r="M1393" s="204"/>
      <c r="N1393" s="204"/>
    </row>
    <row r="1394" spans="1:14" ht="13.5">
      <c r="A1394" s="208"/>
      <c r="B1394" s="209"/>
      <c r="C1394" s="210"/>
      <c r="D1394" s="210"/>
      <c r="E1394" s="210"/>
      <c r="F1394" s="210"/>
      <c r="G1394" s="210"/>
      <c r="H1394" s="210"/>
      <c r="I1394" s="204"/>
      <c r="J1394" s="204"/>
      <c r="K1394" s="204"/>
      <c r="L1394" s="204"/>
      <c r="M1394" s="204"/>
      <c r="N1394" s="204"/>
    </row>
    <row r="1395" spans="1:14" ht="13.5">
      <c r="A1395" s="208"/>
      <c r="B1395" s="209"/>
      <c r="C1395" s="210"/>
      <c r="D1395" s="210"/>
      <c r="E1395" s="210"/>
      <c r="F1395" s="210"/>
      <c r="G1395" s="210"/>
      <c r="H1395" s="210"/>
      <c r="I1395" s="204"/>
      <c r="J1395" s="204"/>
      <c r="K1395" s="204"/>
      <c r="L1395" s="204"/>
      <c r="M1395" s="204"/>
      <c r="N1395" s="204"/>
    </row>
    <row r="1396" spans="1:14" ht="13.5">
      <c r="A1396" s="208"/>
      <c r="B1396" s="209"/>
      <c r="C1396" s="210"/>
      <c r="D1396" s="210"/>
      <c r="E1396" s="210"/>
      <c r="F1396" s="210"/>
      <c r="G1396" s="210"/>
      <c r="H1396" s="210"/>
      <c r="I1396" s="204"/>
      <c r="J1396" s="204"/>
      <c r="K1396" s="204"/>
      <c r="L1396" s="204"/>
      <c r="M1396" s="204"/>
      <c r="N1396" s="204"/>
    </row>
    <row r="1397" spans="1:14" ht="13.5">
      <c r="A1397" s="208"/>
      <c r="B1397" s="209"/>
      <c r="C1397" s="210"/>
      <c r="D1397" s="210"/>
      <c r="E1397" s="210"/>
      <c r="F1397" s="210"/>
      <c r="G1397" s="210"/>
      <c r="H1397" s="210"/>
      <c r="I1397" s="204"/>
      <c r="J1397" s="204"/>
      <c r="K1397" s="204"/>
      <c r="L1397" s="204"/>
      <c r="M1397" s="204"/>
      <c r="N1397" s="204"/>
    </row>
    <row r="1398" spans="1:14" ht="13.5">
      <c r="A1398" s="208"/>
      <c r="B1398" s="209"/>
      <c r="C1398" s="210"/>
      <c r="D1398" s="210"/>
      <c r="E1398" s="210"/>
      <c r="F1398" s="210"/>
      <c r="G1398" s="210"/>
      <c r="H1398" s="210"/>
      <c r="I1398" s="204"/>
      <c r="J1398" s="204"/>
      <c r="K1398" s="204"/>
      <c r="L1398" s="204"/>
      <c r="M1398" s="204"/>
      <c r="N1398" s="204"/>
    </row>
    <row r="1399" spans="1:14" ht="13.5">
      <c r="A1399" s="208"/>
      <c r="B1399" s="209"/>
      <c r="C1399" s="210"/>
      <c r="D1399" s="210"/>
      <c r="E1399" s="210"/>
      <c r="F1399" s="210"/>
      <c r="G1399" s="210"/>
      <c r="H1399" s="210"/>
      <c r="I1399" s="204"/>
      <c r="J1399" s="204"/>
      <c r="K1399" s="204"/>
      <c r="L1399" s="204"/>
      <c r="M1399" s="204"/>
      <c r="N1399" s="204"/>
    </row>
    <row r="1400" spans="1:14" ht="13.5">
      <c r="A1400" s="208"/>
      <c r="B1400" s="209"/>
      <c r="C1400" s="210"/>
      <c r="D1400" s="210"/>
      <c r="E1400" s="210"/>
      <c r="F1400" s="210"/>
      <c r="G1400" s="210"/>
      <c r="H1400" s="210"/>
      <c r="I1400" s="204"/>
      <c r="J1400" s="204"/>
      <c r="K1400" s="204"/>
      <c r="L1400" s="204"/>
      <c r="M1400" s="204"/>
      <c r="N1400" s="204"/>
    </row>
    <row r="1401" spans="1:14" ht="13.5">
      <c r="A1401" s="208"/>
      <c r="B1401" s="211"/>
      <c r="C1401" s="210"/>
      <c r="D1401" s="210"/>
      <c r="E1401" s="210"/>
      <c r="F1401" s="210"/>
      <c r="G1401" s="210"/>
      <c r="H1401" s="210"/>
      <c r="I1401" s="204"/>
      <c r="J1401" s="204"/>
      <c r="K1401" s="204"/>
      <c r="L1401" s="204"/>
      <c r="M1401" s="204"/>
      <c r="N1401" s="204"/>
    </row>
    <row r="1402" spans="1:14" ht="13.5">
      <c r="A1402" s="208"/>
      <c r="B1402" s="209"/>
      <c r="C1402" s="210"/>
      <c r="D1402" s="210"/>
      <c r="E1402" s="210"/>
      <c r="F1402" s="210"/>
      <c r="G1402" s="210"/>
      <c r="H1402" s="210"/>
      <c r="I1402" s="204"/>
      <c r="J1402" s="204"/>
      <c r="K1402" s="204"/>
      <c r="L1402" s="204"/>
      <c r="M1402" s="204"/>
      <c r="N1402" s="204"/>
    </row>
    <row r="1403" spans="1:14" ht="13.5">
      <c r="A1403" s="208"/>
      <c r="B1403" s="209"/>
      <c r="C1403" s="210"/>
      <c r="D1403" s="210"/>
      <c r="E1403" s="210"/>
      <c r="F1403" s="210"/>
      <c r="G1403" s="210"/>
      <c r="H1403" s="210"/>
      <c r="I1403" s="204"/>
      <c r="J1403" s="204"/>
      <c r="K1403" s="204"/>
      <c r="L1403" s="204"/>
      <c r="M1403" s="204"/>
      <c r="N1403" s="204"/>
    </row>
    <row r="1404" spans="1:14" ht="13.5">
      <c r="A1404" s="208"/>
      <c r="B1404" s="209"/>
      <c r="C1404" s="210"/>
      <c r="D1404" s="210"/>
      <c r="E1404" s="210"/>
      <c r="F1404" s="210"/>
      <c r="G1404" s="210"/>
      <c r="H1404" s="210"/>
      <c r="I1404" s="204"/>
      <c r="J1404" s="204"/>
      <c r="K1404" s="204"/>
      <c r="L1404" s="204"/>
      <c r="M1404" s="204"/>
      <c r="N1404" s="204"/>
    </row>
    <row r="1405" spans="1:14" ht="13.5">
      <c r="A1405" s="208"/>
      <c r="B1405" s="209"/>
      <c r="C1405" s="210"/>
      <c r="D1405" s="210"/>
      <c r="E1405" s="210"/>
      <c r="F1405" s="210"/>
      <c r="G1405" s="210"/>
      <c r="H1405" s="210"/>
      <c r="I1405" s="204"/>
      <c r="J1405" s="204"/>
      <c r="K1405" s="204"/>
      <c r="L1405" s="204"/>
      <c r="M1405" s="204"/>
      <c r="N1405" s="204"/>
    </row>
    <row r="1406" spans="1:14" ht="13.5">
      <c r="A1406" s="208"/>
      <c r="B1406" s="209"/>
      <c r="C1406" s="210"/>
      <c r="D1406" s="210"/>
      <c r="E1406" s="210"/>
      <c r="F1406" s="210"/>
      <c r="G1406" s="210"/>
      <c r="H1406" s="210"/>
      <c r="I1406" s="204"/>
      <c r="J1406" s="204"/>
      <c r="K1406" s="204"/>
      <c r="L1406" s="204"/>
      <c r="M1406" s="204"/>
      <c r="N1406" s="204"/>
    </row>
    <row r="1407" spans="1:14" ht="13.5">
      <c r="A1407" s="208"/>
      <c r="B1407" s="209"/>
      <c r="C1407" s="210"/>
      <c r="D1407" s="210"/>
      <c r="E1407" s="210"/>
      <c r="F1407" s="210"/>
      <c r="G1407" s="210"/>
      <c r="H1407" s="210"/>
      <c r="I1407" s="204"/>
      <c r="J1407" s="204"/>
      <c r="K1407" s="204"/>
      <c r="L1407" s="204"/>
      <c r="M1407" s="204"/>
      <c r="N1407" s="204"/>
    </row>
    <row r="1408" spans="1:14" ht="13.5">
      <c r="A1408" s="208"/>
      <c r="B1408" s="209"/>
      <c r="C1408" s="210"/>
      <c r="D1408" s="210"/>
      <c r="E1408" s="210"/>
      <c r="F1408" s="210"/>
      <c r="G1408" s="210"/>
      <c r="H1408" s="210"/>
      <c r="I1408" s="204"/>
      <c r="J1408" s="204"/>
      <c r="K1408" s="204"/>
      <c r="L1408" s="204"/>
      <c r="M1408" s="204"/>
      <c r="N1408" s="204"/>
    </row>
    <row r="1409" spans="1:14" ht="13.5">
      <c r="A1409" s="208"/>
      <c r="B1409" s="209"/>
      <c r="C1409" s="210"/>
      <c r="D1409" s="210"/>
      <c r="E1409" s="210"/>
      <c r="F1409" s="210"/>
      <c r="G1409" s="210"/>
      <c r="H1409" s="210"/>
      <c r="I1409" s="204"/>
      <c r="J1409" s="204"/>
      <c r="K1409" s="204"/>
      <c r="L1409" s="204"/>
      <c r="M1409" s="204"/>
      <c r="N1409" s="204"/>
    </row>
    <row r="1410" spans="1:14" ht="13.5">
      <c r="A1410" s="208"/>
      <c r="B1410" s="209"/>
      <c r="C1410" s="210"/>
      <c r="D1410" s="210"/>
      <c r="E1410" s="210"/>
      <c r="F1410" s="210"/>
      <c r="G1410" s="210"/>
      <c r="H1410" s="210"/>
      <c r="I1410" s="204"/>
      <c r="J1410" s="204"/>
      <c r="K1410" s="204"/>
      <c r="L1410" s="204"/>
      <c r="M1410" s="204"/>
      <c r="N1410" s="204"/>
    </row>
    <row r="1411" spans="1:14" ht="13.5">
      <c r="A1411" s="208"/>
      <c r="B1411" s="209"/>
      <c r="C1411" s="210"/>
      <c r="D1411" s="210"/>
      <c r="E1411" s="210"/>
      <c r="F1411" s="210"/>
      <c r="G1411" s="210"/>
      <c r="H1411" s="210"/>
      <c r="I1411" s="204"/>
      <c r="J1411" s="204"/>
      <c r="K1411" s="204"/>
      <c r="L1411" s="204"/>
      <c r="M1411" s="204"/>
      <c r="N1411" s="204"/>
    </row>
    <row r="1412" spans="1:14" ht="13.5">
      <c r="A1412" s="208"/>
      <c r="B1412" s="209"/>
      <c r="C1412" s="210"/>
      <c r="D1412" s="210"/>
      <c r="E1412" s="210"/>
      <c r="F1412" s="210"/>
      <c r="G1412" s="210"/>
      <c r="H1412" s="210"/>
      <c r="I1412" s="204"/>
      <c r="J1412" s="204"/>
      <c r="K1412" s="204"/>
      <c r="L1412" s="204"/>
      <c r="M1412" s="204"/>
      <c r="N1412" s="204"/>
    </row>
    <row r="1413" spans="1:14" ht="13.5">
      <c r="A1413" s="208"/>
      <c r="B1413" s="209"/>
      <c r="C1413" s="210"/>
      <c r="D1413" s="210"/>
      <c r="E1413" s="210"/>
      <c r="F1413" s="210"/>
      <c r="G1413" s="210"/>
      <c r="H1413" s="210"/>
      <c r="I1413" s="204"/>
      <c r="J1413" s="204"/>
      <c r="K1413" s="204"/>
      <c r="L1413" s="204"/>
      <c r="M1413" s="204"/>
      <c r="N1413" s="204"/>
    </row>
    <row r="1414" spans="1:14" ht="13.5">
      <c r="A1414" s="208"/>
      <c r="B1414" s="209"/>
      <c r="C1414" s="210"/>
      <c r="D1414" s="210"/>
      <c r="E1414" s="210"/>
      <c r="F1414" s="210"/>
      <c r="G1414" s="210"/>
      <c r="H1414" s="210"/>
      <c r="I1414" s="204"/>
      <c r="J1414" s="204"/>
      <c r="K1414" s="204"/>
      <c r="L1414" s="204"/>
      <c r="M1414" s="204"/>
      <c r="N1414" s="204"/>
    </row>
    <row r="1415" spans="1:14" ht="13.5">
      <c r="A1415" s="208"/>
      <c r="B1415" s="209"/>
      <c r="C1415" s="210"/>
      <c r="D1415" s="210"/>
      <c r="E1415" s="210"/>
      <c r="F1415" s="210"/>
      <c r="G1415" s="210"/>
      <c r="H1415" s="210"/>
      <c r="I1415" s="204"/>
      <c r="J1415" s="204"/>
      <c r="K1415" s="204"/>
      <c r="L1415" s="204"/>
      <c r="M1415" s="204"/>
      <c r="N1415" s="204"/>
    </row>
    <row r="1416" spans="1:14" ht="13.5">
      <c r="A1416" s="208"/>
      <c r="B1416" s="209"/>
      <c r="C1416" s="210"/>
      <c r="D1416" s="210"/>
      <c r="E1416" s="210"/>
      <c r="F1416" s="210"/>
      <c r="G1416" s="210"/>
      <c r="H1416" s="210"/>
      <c r="I1416" s="204"/>
      <c r="J1416" s="204"/>
      <c r="K1416" s="204"/>
      <c r="L1416" s="204"/>
      <c r="M1416" s="204"/>
      <c r="N1416" s="204"/>
    </row>
    <row r="1417" spans="1:14" ht="13.5">
      <c r="A1417" s="208"/>
      <c r="B1417" s="209"/>
      <c r="C1417" s="210"/>
      <c r="D1417" s="210"/>
      <c r="E1417" s="210"/>
      <c r="F1417" s="210"/>
      <c r="G1417" s="210"/>
      <c r="H1417" s="210"/>
      <c r="I1417" s="204"/>
      <c r="J1417" s="204"/>
      <c r="K1417" s="204"/>
      <c r="L1417" s="204"/>
      <c r="M1417" s="204"/>
      <c r="N1417" s="204"/>
    </row>
    <row r="1418" spans="1:14" ht="13.5">
      <c r="A1418" s="208"/>
      <c r="B1418" s="209"/>
      <c r="C1418" s="210"/>
      <c r="D1418" s="210"/>
      <c r="E1418" s="210"/>
      <c r="F1418" s="210"/>
      <c r="G1418" s="210"/>
      <c r="H1418" s="210"/>
      <c r="I1418" s="204"/>
      <c r="J1418" s="204"/>
      <c r="K1418" s="204"/>
      <c r="L1418" s="204"/>
      <c r="M1418" s="204"/>
      <c r="N1418" s="204"/>
    </row>
    <row r="1419" spans="1:14" ht="13.5">
      <c r="A1419" s="208"/>
      <c r="B1419" s="209"/>
      <c r="C1419" s="210"/>
      <c r="D1419" s="210"/>
      <c r="E1419" s="210"/>
      <c r="F1419" s="210"/>
      <c r="G1419" s="210"/>
      <c r="H1419" s="210"/>
      <c r="I1419" s="204"/>
      <c r="J1419" s="204"/>
      <c r="K1419" s="204"/>
      <c r="L1419" s="204"/>
      <c r="M1419" s="204"/>
      <c r="N1419" s="204"/>
    </row>
    <row r="1420" spans="1:14" ht="13.5">
      <c r="A1420" s="208"/>
      <c r="B1420" s="209"/>
      <c r="C1420" s="210"/>
      <c r="D1420" s="210"/>
      <c r="E1420" s="210"/>
      <c r="F1420" s="210"/>
      <c r="G1420" s="210"/>
      <c r="H1420" s="210"/>
      <c r="I1420" s="204"/>
      <c r="J1420" s="204"/>
      <c r="K1420" s="204"/>
      <c r="L1420" s="204"/>
      <c r="M1420" s="204"/>
      <c r="N1420" s="204"/>
    </row>
    <row r="1421" spans="1:14" ht="13.5">
      <c r="A1421" s="208"/>
      <c r="B1421" s="209"/>
      <c r="C1421" s="210"/>
      <c r="D1421" s="210"/>
      <c r="E1421" s="210"/>
      <c r="F1421" s="210"/>
      <c r="G1421" s="210"/>
      <c r="H1421" s="210"/>
      <c r="I1421" s="204"/>
      <c r="J1421" s="204"/>
      <c r="K1421" s="204"/>
      <c r="L1421" s="204"/>
      <c r="M1421" s="204"/>
      <c r="N1421" s="204"/>
    </row>
    <row r="1422" spans="1:14" ht="13.5">
      <c r="A1422" s="208"/>
      <c r="B1422" s="209"/>
      <c r="C1422" s="210"/>
      <c r="D1422" s="210"/>
      <c r="E1422" s="210"/>
      <c r="F1422" s="210"/>
      <c r="G1422" s="210"/>
      <c r="H1422" s="210"/>
      <c r="I1422" s="204"/>
      <c r="J1422" s="204"/>
      <c r="K1422" s="204"/>
      <c r="L1422" s="204"/>
      <c r="M1422" s="204"/>
      <c r="N1422" s="204"/>
    </row>
    <row r="1423" spans="1:14" ht="13.5">
      <c r="A1423" s="208"/>
      <c r="B1423" s="209"/>
      <c r="C1423" s="210"/>
      <c r="D1423" s="210"/>
      <c r="E1423" s="210"/>
      <c r="F1423" s="210"/>
      <c r="G1423" s="210"/>
      <c r="H1423" s="210"/>
      <c r="I1423" s="204"/>
      <c r="J1423" s="204"/>
      <c r="K1423" s="204"/>
      <c r="L1423" s="204"/>
      <c r="M1423" s="204"/>
      <c r="N1423" s="204"/>
    </row>
    <row r="1424" spans="1:14" ht="13.5">
      <c r="A1424" s="208"/>
      <c r="B1424" s="209"/>
      <c r="C1424" s="210"/>
      <c r="D1424" s="210"/>
      <c r="E1424" s="210"/>
      <c r="F1424" s="210"/>
      <c r="G1424" s="210"/>
      <c r="H1424" s="210"/>
      <c r="I1424" s="204"/>
      <c r="J1424" s="204"/>
      <c r="K1424" s="204"/>
      <c r="L1424" s="204"/>
      <c r="M1424" s="204"/>
      <c r="N1424" s="204"/>
    </row>
    <row r="1425" spans="1:14" ht="13.5">
      <c r="A1425" s="208"/>
      <c r="B1425" s="211"/>
      <c r="C1425" s="210"/>
      <c r="D1425" s="210"/>
      <c r="E1425" s="210"/>
      <c r="F1425" s="210"/>
      <c r="G1425" s="210"/>
      <c r="H1425" s="210"/>
      <c r="I1425" s="204"/>
      <c r="J1425" s="204"/>
      <c r="K1425" s="204"/>
      <c r="L1425" s="204"/>
      <c r="M1425" s="204"/>
      <c r="N1425" s="204"/>
    </row>
    <row r="1426" spans="1:14" ht="13.5">
      <c r="A1426" s="208"/>
      <c r="B1426" s="209"/>
      <c r="C1426" s="210"/>
      <c r="D1426" s="210"/>
      <c r="E1426" s="210"/>
      <c r="F1426" s="210"/>
      <c r="G1426" s="210"/>
      <c r="H1426" s="210"/>
      <c r="I1426" s="204"/>
      <c r="J1426" s="204"/>
      <c r="K1426" s="204"/>
      <c r="L1426" s="204"/>
      <c r="M1426" s="204"/>
      <c r="N1426" s="204"/>
    </row>
    <row r="1427" spans="1:14" ht="13.5">
      <c r="A1427" s="208"/>
      <c r="B1427" s="209"/>
      <c r="C1427" s="210"/>
      <c r="D1427" s="210"/>
      <c r="E1427" s="210"/>
      <c r="F1427" s="210"/>
      <c r="G1427" s="210"/>
      <c r="H1427" s="210"/>
      <c r="I1427" s="204"/>
      <c r="J1427" s="204"/>
      <c r="K1427" s="204"/>
      <c r="L1427" s="204"/>
      <c r="M1427" s="204"/>
      <c r="N1427" s="204"/>
    </row>
    <row r="1428" spans="1:14" ht="13.5">
      <c r="A1428" s="208"/>
      <c r="B1428" s="209"/>
      <c r="C1428" s="210"/>
      <c r="D1428" s="210"/>
      <c r="E1428" s="210"/>
      <c r="F1428" s="210"/>
      <c r="G1428" s="210"/>
      <c r="H1428" s="210"/>
      <c r="I1428" s="204"/>
      <c r="J1428" s="204"/>
      <c r="K1428" s="204"/>
      <c r="L1428" s="204"/>
      <c r="M1428" s="204"/>
      <c r="N1428" s="204"/>
    </row>
    <row r="1429" spans="1:14" ht="13.5">
      <c r="A1429" s="208"/>
      <c r="B1429" s="209"/>
      <c r="C1429" s="210"/>
      <c r="D1429" s="210"/>
      <c r="E1429" s="210"/>
      <c r="F1429" s="210"/>
      <c r="G1429" s="210"/>
      <c r="H1429" s="210"/>
      <c r="I1429" s="204"/>
      <c r="J1429" s="204"/>
      <c r="K1429" s="204"/>
      <c r="L1429" s="204"/>
      <c r="M1429" s="204"/>
      <c r="N1429" s="204"/>
    </row>
    <row r="1430" spans="1:14" ht="13.5">
      <c r="A1430" s="208"/>
      <c r="B1430" s="209"/>
      <c r="C1430" s="210"/>
      <c r="D1430" s="210"/>
      <c r="E1430" s="210"/>
      <c r="F1430" s="210"/>
      <c r="G1430" s="210"/>
      <c r="H1430" s="210"/>
      <c r="I1430" s="204"/>
      <c r="J1430" s="204"/>
      <c r="K1430" s="204"/>
      <c r="L1430" s="204"/>
      <c r="M1430" s="204"/>
      <c r="N1430" s="204"/>
    </row>
    <row r="1431" spans="1:14" ht="13.5">
      <c r="A1431" s="208"/>
      <c r="B1431" s="209"/>
      <c r="C1431" s="210"/>
      <c r="D1431" s="210"/>
      <c r="E1431" s="210"/>
      <c r="F1431" s="210"/>
      <c r="G1431" s="210"/>
      <c r="H1431" s="210"/>
      <c r="I1431" s="204"/>
      <c r="J1431" s="204"/>
      <c r="K1431" s="204"/>
      <c r="L1431" s="204"/>
      <c r="M1431" s="204"/>
      <c r="N1431" s="204"/>
    </row>
    <row r="1432" spans="1:14" ht="13.5">
      <c r="A1432" s="208"/>
      <c r="B1432" s="209"/>
      <c r="C1432" s="210"/>
      <c r="D1432" s="210"/>
      <c r="E1432" s="210"/>
      <c r="F1432" s="210"/>
      <c r="G1432" s="210"/>
      <c r="H1432" s="210"/>
      <c r="I1432" s="204"/>
      <c r="J1432" s="204"/>
      <c r="K1432" s="204"/>
      <c r="L1432" s="204"/>
      <c r="M1432" s="204"/>
      <c r="N1432" s="204"/>
    </row>
    <row r="1433" spans="1:14" ht="13.5">
      <c r="A1433" s="208"/>
      <c r="B1433" s="209"/>
      <c r="C1433" s="210"/>
      <c r="D1433" s="210"/>
      <c r="E1433" s="210"/>
      <c r="F1433" s="210"/>
      <c r="G1433" s="210"/>
      <c r="H1433" s="210"/>
      <c r="I1433" s="204"/>
      <c r="J1433" s="204"/>
      <c r="K1433" s="204"/>
      <c r="L1433" s="204"/>
      <c r="M1433" s="204"/>
      <c r="N1433" s="204"/>
    </row>
    <row r="1434" spans="1:14" ht="13.5">
      <c r="A1434" s="208"/>
      <c r="B1434" s="209"/>
      <c r="C1434" s="210"/>
      <c r="D1434" s="210"/>
      <c r="E1434" s="210"/>
      <c r="F1434" s="210"/>
      <c r="G1434" s="210"/>
      <c r="H1434" s="210"/>
      <c r="I1434" s="204"/>
      <c r="J1434" s="204"/>
      <c r="K1434" s="204"/>
      <c r="L1434" s="204"/>
      <c r="M1434" s="204"/>
      <c r="N1434" s="204"/>
    </row>
    <row r="1435" spans="1:14" ht="13.5">
      <c r="A1435" s="208"/>
      <c r="B1435" s="209"/>
      <c r="C1435" s="210"/>
      <c r="D1435" s="210"/>
      <c r="E1435" s="210"/>
      <c r="F1435" s="210"/>
      <c r="G1435" s="210"/>
      <c r="H1435" s="210"/>
      <c r="I1435" s="204"/>
      <c r="J1435" s="204"/>
      <c r="K1435" s="204"/>
      <c r="L1435" s="204"/>
      <c r="M1435" s="204"/>
      <c r="N1435" s="204"/>
    </row>
    <row r="1436" spans="1:14" ht="13.5">
      <c r="A1436" s="208"/>
      <c r="B1436" s="209"/>
      <c r="C1436" s="210"/>
      <c r="D1436" s="210"/>
      <c r="E1436" s="210"/>
      <c r="F1436" s="210"/>
      <c r="G1436" s="210"/>
      <c r="H1436" s="210"/>
      <c r="I1436" s="204"/>
      <c r="J1436" s="204"/>
      <c r="K1436" s="204"/>
      <c r="L1436" s="204"/>
      <c r="M1436" s="204"/>
      <c r="N1436" s="204"/>
    </row>
    <row r="1437" spans="1:14" ht="13.5">
      <c r="A1437" s="208"/>
      <c r="B1437" s="209"/>
      <c r="C1437" s="210"/>
      <c r="D1437" s="210"/>
      <c r="E1437" s="210"/>
      <c r="F1437" s="210"/>
      <c r="G1437" s="210"/>
      <c r="H1437" s="210"/>
      <c r="I1437" s="204"/>
      <c r="J1437" s="204"/>
      <c r="K1437" s="204"/>
      <c r="L1437" s="204"/>
      <c r="M1437" s="204"/>
      <c r="N1437" s="204"/>
    </row>
    <row r="1438" spans="1:14" ht="13.5">
      <c r="A1438" s="208"/>
      <c r="B1438" s="209"/>
      <c r="C1438" s="210"/>
      <c r="D1438" s="210"/>
      <c r="E1438" s="210"/>
      <c r="F1438" s="210"/>
      <c r="G1438" s="210"/>
      <c r="H1438" s="210"/>
      <c r="I1438" s="204"/>
      <c r="J1438" s="204"/>
      <c r="K1438" s="204"/>
      <c r="L1438" s="204"/>
      <c r="M1438" s="204"/>
      <c r="N1438" s="204"/>
    </row>
    <row r="1439" spans="1:14" ht="13.5">
      <c r="A1439" s="208"/>
      <c r="B1439" s="209"/>
      <c r="C1439" s="210"/>
      <c r="D1439" s="210"/>
      <c r="E1439" s="210"/>
      <c r="F1439" s="210"/>
      <c r="G1439" s="210"/>
      <c r="H1439" s="210"/>
      <c r="I1439" s="204"/>
      <c r="J1439" s="204"/>
      <c r="K1439" s="204"/>
      <c r="L1439" s="204"/>
      <c r="M1439" s="204"/>
      <c r="N1439" s="204"/>
    </row>
    <row r="1440" spans="1:14" ht="13.5">
      <c r="A1440" s="208"/>
      <c r="B1440" s="209"/>
      <c r="C1440" s="210"/>
      <c r="D1440" s="210"/>
      <c r="E1440" s="210"/>
      <c r="F1440" s="210"/>
      <c r="G1440" s="210"/>
      <c r="H1440" s="210"/>
      <c r="I1440" s="204"/>
      <c r="J1440" s="204"/>
      <c r="K1440" s="204"/>
      <c r="L1440" s="204"/>
      <c r="M1440" s="204"/>
      <c r="N1440" s="204"/>
    </row>
    <row r="1441" spans="1:14" ht="13.5">
      <c r="A1441" s="208"/>
      <c r="B1441" s="209"/>
      <c r="C1441" s="210"/>
      <c r="D1441" s="210"/>
      <c r="E1441" s="210"/>
      <c r="F1441" s="210"/>
      <c r="G1441" s="210"/>
      <c r="H1441" s="210"/>
      <c r="I1441" s="204"/>
      <c r="J1441" s="204"/>
      <c r="K1441" s="204"/>
      <c r="L1441" s="204"/>
      <c r="M1441" s="204"/>
      <c r="N1441" s="204"/>
    </row>
    <row r="1442" spans="1:14" ht="13.5">
      <c r="A1442" s="208"/>
      <c r="B1442" s="209"/>
      <c r="C1442" s="210"/>
      <c r="D1442" s="210"/>
      <c r="E1442" s="210"/>
      <c r="F1442" s="210"/>
      <c r="G1442" s="210"/>
      <c r="H1442" s="210"/>
      <c r="I1442" s="204"/>
      <c r="J1442" s="204"/>
      <c r="K1442" s="204"/>
      <c r="L1442" s="204"/>
      <c r="M1442" s="204"/>
      <c r="N1442" s="204"/>
    </row>
    <row r="1443" spans="1:14" ht="13.5">
      <c r="A1443" s="208"/>
      <c r="B1443" s="209"/>
      <c r="C1443" s="210"/>
      <c r="D1443" s="210"/>
      <c r="E1443" s="210"/>
      <c r="F1443" s="210"/>
      <c r="G1443" s="210"/>
      <c r="H1443" s="210"/>
      <c r="I1443" s="204"/>
      <c r="J1443" s="204"/>
      <c r="K1443" s="204"/>
      <c r="L1443" s="204"/>
      <c r="M1443" s="204"/>
      <c r="N1443" s="204"/>
    </row>
    <row r="1444" spans="1:14" ht="13.5">
      <c r="A1444" s="208"/>
      <c r="B1444" s="209"/>
      <c r="C1444" s="210"/>
      <c r="D1444" s="210"/>
      <c r="E1444" s="210"/>
      <c r="F1444" s="210"/>
      <c r="G1444" s="210"/>
      <c r="H1444" s="210"/>
      <c r="I1444" s="204"/>
      <c r="J1444" s="204"/>
      <c r="K1444" s="204"/>
      <c r="L1444" s="204"/>
      <c r="M1444" s="204"/>
      <c r="N1444" s="204"/>
    </row>
    <row r="1445" spans="1:14" ht="13.5">
      <c r="A1445" s="208"/>
      <c r="B1445" s="209"/>
      <c r="C1445" s="210"/>
      <c r="D1445" s="210"/>
      <c r="E1445" s="210"/>
      <c r="F1445" s="210"/>
      <c r="G1445" s="210"/>
      <c r="H1445" s="210"/>
      <c r="I1445" s="204"/>
      <c r="J1445" s="204"/>
      <c r="K1445" s="204"/>
      <c r="L1445" s="204"/>
      <c r="M1445" s="204"/>
      <c r="N1445" s="204"/>
    </row>
    <row r="1446" spans="1:14" ht="13.5">
      <c r="A1446" s="208"/>
      <c r="B1446" s="209"/>
      <c r="C1446" s="210"/>
      <c r="D1446" s="210"/>
      <c r="E1446" s="210"/>
      <c r="F1446" s="210"/>
      <c r="G1446" s="210"/>
      <c r="H1446" s="210"/>
      <c r="I1446" s="204"/>
      <c r="J1446" s="204"/>
      <c r="K1446" s="204"/>
      <c r="L1446" s="204"/>
      <c r="M1446" s="204"/>
      <c r="N1446" s="204"/>
    </row>
    <row r="1447" spans="1:14" ht="13.5">
      <c r="A1447" s="208"/>
      <c r="B1447" s="209"/>
      <c r="C1447" s="210"/>
      <c r="D1447" s="210"/>
      <c r="E1447" s="210"/>
      <c r="F1447" s="210"/>
      <c r="G1447" s="210"/>
      <c r="H1447" s="210"/>
      <c r="I1447" s="204"/>
      <c r="J1447" s="204"/>
      <c r="K1447" s="204"/>
      <c r="L1447" s="204"/>
      <c r="M1447" s="204"/>
      <c r="N1447" s="204"/>
    </row>
    <row r="1448" spans="1:14" ht="13.5">
      <c r="A1448" s="208"/>
      <c r="B1448" s="209"/>
      <c r="C1448" s="210"/>
      <c r="D1448" s="210"/>
      <c r="E1448" s="210"/>
      <c r="F1448" s="210"/>
      <c r="G1448" s="210"/>
      <c r="H1448" s="210"/>
      <c r="I1448" s="204"/>
      <c r="J1448" s="204"/>
      <c r="K1448" s="204"/>
      <c r="L1448" s="204"/>
      <c r="M1448" s="204"/>
      <c r="N1448" s="204"/>
    </row>
    <row r="1449" spans="1:14" ht="13.5">
      <c r="A1449" s="208"/>
      <c r="B1449" s="211"/>
      <c r="C1449" s="210"/>
      <c r="D1449" s="210"/>
      <c r="E1449" s="210"/>
      <c r="F1449" s="210"/>
      <c r="G1449" s="210"/>
      <c r="H1449" s="210"/>
      <c r="I1449" s="204"/>
      <c r="J1449" s="204"/>
      <c r="K1449" s="204"/>
      <c r="L1449" s="204"/>
      <c r="M1449" s="204"/>
      <c r="N1449" s="204"/>
    </row>
    <row r="1450" spans="1:14" ht="13.5">
      <c r="A1450" s="208"/>
      <c r="B1450" s="209"/>
      <c r="C1450" s="210"/>
      <c r="D1450" s="210"/>
      <c r="E1450" s="210"/>
      <c r="F1450" s="210"/>
      <c r="G1450" s="210"/>
      <c r="H1450" s="210"/>
      <c r="I1450" s="204"/>
      <c r="J1450" s="204"/>
      <c r="K1450" s="204"/>
      <c r="L1450" s="204"/>
      <c r="M1450" s="204"/>
      <c r="N1450" s="204"/>
    </row>
    <row r="1451" spans="1:14" ht="13.5">
      <c r="A1451" s="208"/>
      <c r="B1451" s="209"/>
      <c r="C1451" s="210"/>
      <c r="D1451" s="210"/>
      <c r="E1451" s="210"/>
      <c r="F1451" s="210"/>
      <c r="G1451" s="210"/>
      <c r="H1451" s="210"/>
      <c r="I1451" s="204"/>
      <c r="J1451" s="204"/>
      <c r="K1451" s="204"/>
      <c r="L1451" s="204"/>
      <c r="M1451" s="204"/>
      <c r="N1451" s="204"/>
    </row>
    <row r="1452" spans="1:14" ht="13.5">
      <c r="A1452" s="208"/>
      <c r="B1452" s="209"/>
      <c r="C1452" s="210"/>
      <c r="D1452" s="210"/>
      <c r="E1452" s="210"/>
      <c r="F1452" s="210"/>
      <c r="G1452" s="210"/>
      <c r="H1452" s="210"/>
      <c r="I1452" s="204"/>
      <c r="J1452" s="204"/>
      <c r="K1452" s="204"/>
      <c r="L1452" s="204"/>
      <c r="M1452" s="204"/>
      <c r="N1452" s="204"/>
    </row>
    <row r="1453" spans="1:14" ht="13.5">
      <c r="A1453" s="208"/>
      <c r="B1453" s="209"/>
      <c r="C1453" s="210"/>
      <c r="D1453" s="210"/>
      <c r="E1453" s="210"/>
      <c r="F1453" s="210"/>
      <c r="G1453" s="210"/>
      <c r="H1453" s="210"/>
      <c r="I1453" s="204"/>
      <c r="J1453" s="204"/>
      <c r="K1453" s="204"/>
      <c r="L1453" s="204"/>
      <c r="M1453" s="204"/>
      <c r="N1453" s="204"/>
    </row>
    <row r="1454" spans="1:14" ht="13.5">
      <c r="A1454" s="208"/>
      <c r="B1454" s="209"/>
      <c r="C1454" s="210"/>
      <c r="D1454" s="210"/>
      <c r="E1454" s="210"/>
      <c r="F1454" s="210"/>
      <c r="G1454" s="210"/>
      <c r="H1454" s="210"/>
      <c r="I1454" s="204"/>
      <c r="J1454" s="204"/>
      <c r="K1454" s="204"/>
      <c r="L1454" s="204"/>
      <c r="M1454" s="204"/>
      <c r="N1454" s="204"/>
    </row>
    <row r="1455" spans="1:14" ht="13.5">
      <c r="A1455" s="208"/>
      <c r="B1455" s="209"/>
      <c r="C1455" s="210"/>
      <c r="D1455" s="210"/>
      <c r="E1455" s="210"/>
      <c r="F1455" s="210"/>
      <c r="G1455" s="210"/>
      <c r="H1455" s="210"/>
      <c r="I1455" s="204"/>
      <c r="J1455" s="204"/>
      <c r="K1455" s="204"/>
      <c r="L1455" s="204"/>
      <c r="M1455" s="204"/>
      <c r="N1455" s="204"/>
    </row>
    <row r="1456" spans="1:14" ht="13.5">
      <c r="A1456" s="208"/>
      <c r="B1456" s="209"/>
      <c r="C1456" s="210"/>
      <c r="D1456" s="210"/>
      <c r="E1456" s="210"/>
      <c r="F1456" s="210"/>
      <c r="G1456" s="210"/>
      <c r="H1456" s="210"/>
      <c r="I1456" s="204"/>
      <c r="J1456" s="204"/>
      <c r="K1456" s="204"/>
      <c r="L1456" s="204"/>
      <c r="M1456" s="204"/>
      <c r="N1456" s="204"/>
    </row>
    <row r="1457" spans="1:14" ht="13.5">
      <c r="A1457" s="208"/>
      <c r="B1457" s="209"/>
      <c r="C1457" s="210"/>
      <c r="D1457" s="210"/>
      <c r="E1457" s="210"/>
      <c r="F1457" s="210"/>
      <c r="G1457" s="210"/>
      <c r="H1457" s="210"/>
      <c r="I1457" s="204"/>
      <c r="J1457" s="204"/>
      <c r="K1457" s="204"/>
      <c r="L1457" s="204"/>
      <c r="M1457" s="204"/>
      <c r="N1457" s="204"/>
    </row>
    <row r="1458" spans="1:14" ht="13.5">
      <c r="A1458" s="208"/>
      <c r="B1458" s="209"/>
      <c r="C1458" s="210"/>
      <c r="D1458" s="210"/>
      <c r="E1458" s="210"/>
      <c r="F1458" s="210"/>
      <c r="G1458" s="210"/>
      <c r="H1458" s="210"/>
      <c r="I1458" s="204"/>
      <c r="J1458" s="204"/>
      <c r="K1458" s="204"/>
      <c r="L1458" s="204"/>
      <c r="M1458" s="204"/>
      <c r="N1458" s="204"/>
    </row>
    <row r="1459" spans="1:14" ht="13.5">
      <c r="A1459" s="208"/>
      <c r="B1459" s="209"/>
      <c r="C1459" s="210"/>
      <c r="D1459" s="210"/>
      <c r="E1459" s="210"/>
      <c r="F1459" s="210"/>
      <c r="G1459" s="210"/>
      <c r="H1459" s="210"/>
      <c r="I1459" s="204"/>
      <c r="J1459" s="204"/>
      <c r="K1459" s="204"/>
      <c r="L1459" s="204"/>
      <c r="M1459" s="204"/>
      <c r="N1459" s="204"/>
    </row>
    <row r="1460" spans="1:14" ht="13.5">
      <c r="A1460" s="208"/>
      <c r="B1460" s="209"/>
      <c r="C1460" s="210"/>
      <c r="D1460" s="210"/>
      <c r="E1460" s="210"/>
      <c r="F1460" s="210"/>
      <c r="G1460" s="210"/>
      <c r="H1460" s="210"/>
      <c r="I1460" s="204"/>
      <c r="J1460" s="204"/>
      <c r="K1460" s="204"/>
      <c r="L1460" s="204"/>
      <c r="M1460" s="204"/>
      <c r="N1460" s="204"/>
    </row>
    <row r="1461" spans="1:14" ht="13.5">
      <c r="A1461" s="208"/>
      <c r="B1461" s="209"/>
      <c r="C1461" s="210"/>
      <c r="D1461" s="210"/>
      <c r="E1461" s="210"/>
      <c r="F1461" s="210"/>
      <c r="G1461" s="210"/>
      <c r="H1461" s="210"/>
      <c r="I1461" s="204"/>
      <c r="J1461" s="204"/>
      <c r="K1461" s="204"/>
      <c r="L1461" s="204"/>
      <c r="M1461" s="204"/>
      <c r="N1461" s="204"/>
    </row>
    <row r="1462" spans="1:14" ht="13.5">
      <c r="A1462" s="208"/>
      <c r="B1462" s="209"/>
      <c r="C1462" s="210"/>
      <c r="D1462" s="210"/>
      <c r="E1462" s="210"/>
      <c r="F1462" s="210"/>
      <c r="G1462" s="210"/>
      <c r="H1462" s="210"/>
      <c r="I1462" s="204"/>
      <c r="J1462" s="204"/>
      <c r="K1462" s="204"/>
      <c r="L1462" s="204"/>
      <c r="M1462" s="204"/>
      <c r="N1462" s="204"/>
    </row>
    <row r="1463" spans="1:14" ht="13.5">
      <c r="A1463" s="208"/>
      <c r="B1463" s="209"/>
      <c r="C1463" s="210"/>
      <c r="D1463" s="210"/>
      <c r="E1463" s="210"/>
      <c r="F1463" s="210"/>
      <c r="G1463" s="210"/>
      <c r="H1463" s="210"/>
      <c r="I1463" s="204"/>
      <c r="J1463" s="204"/>
      <c r="K1463" s="204"/>
      <c r="L1463" s="204"/>
      <c r="M1463" s="204"/>
      <c r="N1463" s="204"/>
    </row>
    <row r="1464" spans="1:14" ht="13.5">
      <c r="A1464" s="208"/>
      <c r="B1464" s="209"/>
      <c r="C1464" s="210"/>
      <c r="D1464" s="210"/>
      <c r="E1464" s="210"/>
      <c r="F1464" s="210"/>
      <c r="G1464" s="210"/>
      <c r="H1464" s="210"/>
      <c r="I1464" s="204"/>
      <c r="J1464" s="204"/>
      <c r="K1464" s="204"/>
      <c r="L1464" s="204"/>
      <c r="M1464" s="204"/>
      <c r="N1464" s="204"/>
    </row>
    <row r="1465" spans="1:14" ht="13.5">
      <c r="A1465" s="208"/>
      <c r="B1465" s="209"/>
      <c r="C1465" s="210"/>
      <c r="D1465" s="210"/>
      <c r="E1465" s="210"/>
      <c r="F1465" s="210"/>
      <c r="G1465" s="210"/>
      <c r="H1465" s="210"/>
      <c r="I1465" s="204"/>
      <c r="J1465" s="204"/>
      <c r="K1465" s="204"/>
      <c r="L1465" s="204"/>
      <c r="M1465" s="204"/>
      <c r="N1465" s="204"/>
    </row>
    <row r="1466" spans="1:14" ht="13.5">
      <c r="A1466" s="208"/>
      <c r="B1466" s="209"/>
      <c r="C1466" s="210"/>
      <c r="D1466" s="210"/>
      <c r="E1466" s="210"/>
      <c r="F1466" s="210"/>
      <c r="G1466" s="210"/>
      <c r="H1466" s="210"/>
      <c r="I1466" s="204"/>
      <c r="J1466" s="204"/>
      <c r="K1466" s="204"/>
      <c r="L1466" s="204"/>
      <c r="M1466" s="204"/>
      <c r="N1466" s="204"/>
    </row>
    <row r="1467" spans="1:14" ht="13.5">
      <c r="A1467" s="208"/>
      <c r="B1467" s="209"/>
      <c r="C1467" s="210"/>
      <c r="D1467" s="210"/>
      <c r="E1467" s="210"/>
      <c r="F1467" s="210"/>
      <c r="G1467" s="210"/>
      <c r="H1467" s="210"/>
      <c r="I1467" s="204"/>
      <c r="J1467" s="204"/>
      <c r="K1467" s="204"/>
      <c r="L1467" s="204"/>
      <c r="M1467" s="204"/>
      <c r="N1467" s="204"/>
    </row>
    <row r="1468" spans="1:14" ht="13.5">
      <c r="A1468" s="208"/>
      <c r="B1468" s="209"/>
      <c r="C1468" s="210"/>
      <c r="D1468" s="210"/>
      <c r="E1468" s="210"/>
      <c r="F1468" s="210"/>
      <c r="G1468" s="210"/>
      <c r="H1468" s="210"/>
      <c r="I1468" s="204"/>
      <c r="J1468" s="204"/>
      <c r="K1468" s="204"/>
      <c r="L1468" s="204"/>
      <c r="M1468" s="204"/>
      <c r="N1468" s="204"/>
    </row>
    <row r="1469" spans="1:14" ht="13.5">
      <c r="A1469" s="208"/>
      <c r="B1469" s="209"/>
      <c r="C1469" s="210"/>
      <c r="D1469" s="210"/>
      <c r="E1469" s="210"/>
      <c r="F1469" s="210"/>
      <c r="G1469" s="210"/>
      <c r="H1469" s="210"/>
      <c r="I1469" s="204"/>
      <c r="J1469" s="204"/>
      <c r="K1469" s="204"/>
      <c r="L1469" s="204"/>
      <c r="M1469" s="204"/>
      <c r="N1469" s="204"/>
    </row>
    <row r="1470" spans="1:14" ht="13.5">
      <c r="A1470" s="208"/>
      <c r="B1470" s="209"/>
      <c r="C1470" s="210"/>
      <c r="D1470" s="210"/>
      <c r="E1470" s="210"/>
      <c r="F1470" s="210"/>
      <c r="G1470" s="210"/>
      <c r="H1470" s="210"/>
      <c r="I1470" s="204"/>
      <c r="J1470" s="204"/>
      <c r="K1470" s="204"/>
      <c r="L1470" s="204"/>
      <c r="M1470" s="204"/>
      <c r="N1470" s="204"/>
    </row>
    <row r="1471" spans="1:14" ht="13.5">
      <c r="A1471" s="208"/>
      <c r="B1471" s="209"/>
      <c r="C1471" s="210"/>
      <c r="D1471" s="210"/>
      <c r="E1471" s="210"/>
      <c r="F1471" s="210"/>
      <c r="G1471" s="210"/>
      <c r="H1471" s="210"/>
      <c r="I1471" s="204"/>
      <c r="J1471" s="204"/>
      <c r="K1471" s="204"/>
      <c r="L1471" s="204"/>
      <c r="M1471" s="204"/>
      <c r="N1471" s="204"/>
    </row>
    <row r="1472" spans="1:14" ht="13.5">
      <c r="A1472" s="208"/>
      <c r="B1472" s="209"/>
      <c r="C1472" s="210"/>
      <c r="D1472" s="210"/>
      <c r="E1472" s="210"/>
      <c r="F1472" s="210"/>
      <c r="G1472" s="210"/>
      <c r="H1472" s="210"/>
      <c r="I1472" s="204"/>
      <c r="J1472" s="204"/>
      <c r="K1472" s="204"/>
      <c r="L1472" s="204"/>
      <c r="M1472" s="204"/>
      <c r="N1472" s="204"/>
    </row>
    <row r="1473" spans="1:14" ht="13.5">
      <c r="A1473" s="208"/>
      <c r="B1473" s="211"/>
      <c r="C1473" s="210"/>
      <c r="D1473" s="210"/>
      <c r="E1473" s="210"/>
      <c r="F1473" s="210"/>
      <c r="G1473" s="210"/>
      <c r="H1473" s="210"/>
      <c r="I1473" s="204"/>
      <c r="J1473" s="204"/>
      <c r="K1473" s="204"/>
      <c r="L1473" s="204"/>
      <c r="M1473" s="204"/>
      <c r="N1473" s="204"/>
    </row>
    <row r="1474" spans="1:14" ht="13.5">
      <c r="A1474" s="208"/>
      <c r="B1474" s="209"/>
      <c r="C1474" s="210"/>
      <c r="D1474" s="210"/>
      <c r="E1474" s="210"/>
      <c r="F1474" s="210"/>
      <c r="G1474" s="210"/>
      <c r="H1474" s="210"/>
      <c r="I1474" s="204"/>
      <c r="J1474" s="204"/>
      <c r="K1474" s="204"/>
      <c r="L1474" s="204"/>
      <c r="M1474" s="204"/>
      <c r="N1474" s="204"/>
    </row>
    <row r="1475" spans="1:14" ht="13.5">
      <c r="A1475" s="208"/>
      <c r="B1475" s="209"/>
      <c r="C1475" s="210"/>
      <c r="D1475" s="210"/>
      <c r="E1475" s="210"/>
      <c r="F1475" s="210"/>
      <c r="G1475" s="210"/>
      <c r="H1475" s="210"/>
      <c r="I1475" s="204"/>
      <c r="J1475" s="204"/>
      <c r="K1475" s="204"/>
      <c r="L1475" s="204"/>
      <c r="M1475" s="204"/>
      <c r="N1475" s="204"/>
    </row>
    <row r="1476" spans="1:14" ht="13.5">
      <c r="A1476" s="208"/>
      <c r="B1476" s="209"/>
      <c r="C1476" s="210"/>
      <c r="D1476" s="210"/>
      <c r="E1476" s="210"/>
      <c r="F1476" s="210"/>
      <c r="G1476" s="210"/>
      <c r="H1476" s="210"/>
      <c r="I1476" s="204"/>
      <c r="J1476" s="204"/>
      <c r="K1476" s="204"/>
      <c r="L1476" s="204"/>
      <c r="M1476" s="204"/>
      <c r="N1476" s="204"/>
    </row>
    <row r="1477" spans="1:14" ht="13.5">
      <c r="A1477" s="208"/>
      <c r="B1477" s="209"/>
      <c r="C1477" s="210"/>
      <c r="D1477" s="210"/>
      <c r="E1477" s="210"/>
      <c r="F1477" s="210"/>
      <c r="G1477" s="210"/>
      <c r="H1477" s="210"/>
      <c r="I1477" s="204"/>
      <c r="J1477" s="204"/>
      <c r="K1477" s="204"/>
      <c r="L1477" s="204"/>
      <c r="M1477" s="204"/>
      <c r="N1477" s="204"/>
    </row>
    <row r="1478" spans="1:14" ht="13.5">
      <c r="A1478" s="208"/>
      <c r="B1478" s="209"/>
      <c r="C1478" s="210"/>
      <c r="D1478" s="210"/>
      <c r="E1478" s="210"/>
      <c r="F1478" s="210"/>
      <c r="G1478" s="210"/>
      <c r="H1478" s="210"/>
      <c r="I1478" s="204"/>
      <c r="J1478" s="204"/>
      <c r="K1478" s="204"/>
      <c r="L1478" s="204"/>
      <c r="M1478" s="204"/>
      <c r="N1478" s="204"/>
    </row>
    <row r="1479" spans="1:14" ht="13.5">
      <c r="A1479" s="208"/>
      <c r="B1479" s="209"/>
      <c r="C1479" s="210"/>
      <c r="D1479" s="210"/>
      <c r="E1479" s="210"/>
      <c r="F1479" s="210"/>
      <c r="G1479" s="210"/>
      <c r="H1479" s="210"/>
      <c r="I1479" s="204"/>
      <c r="J1479" s="204"/>
      <c r="K1479" s="204"/>
      <c r="L1479" s="204"/>
      <c r="M1479" s="204"/>
      <c r="N1479" s="204"/>
    </row>
    <row r="1480" spans="1:14" ht="13.5">
      <c r="A1480" s="208"/>
      <c r="B1480" s="209"/>
      <c r="C1480" s="210"/>
      <c r="D1480" s="210"/>
      <c r="E1480" s="210"/>
      <c r="F1480" s="210"/>
      <c r="G1480" s="210"/>
      <c r="H1480" s="210"/>
      <c r="I1480" s="204"/>
      <c r="J1480" s="204"/>
      <c r="K1480" s="204"/>
      <c r="L1480" s="204"/>
      <c r="M1480" s="204"/>
      <c r="N1480" s="204"/>
    </row>
    <row r="1481" spans="1:14" ht="13.5">
      <c r="A1481" s="208"/>
      <c r="B1481" s="209"/>
      <c r="C1481" s="210"/>
      <c r="D1481" s="210"/>
      <c r="E1481" s="210"/>
      <c r="F1481" s="210"/>
      <c r="G1481" s="210"/>
      <c r="H1481" s="210"/>
      <c r="I1481" s="204"/>
      <c r="J1481" s="204"/>
      <c r="K1481" s="204"/>
      <c r="L1481" s="204"/>
      <c r="M1481" s="204"/>
      <c r="N1481" s="204"/>
    </row>
    <row r="1482" spans="1:14" ht="13.5">
      <c r="A1482" s="208"/>
      <c r="B1482" s="209"/>
      <c r="C1482" s="210"/>
      <c r="D1482" s="210"/>
      <c r="E1482" s="210"/>
      <c r="F1482" s="210"/>
      <c r="G1482" s="210"/>
      <c r="H1482" s="210"/>
      <c r="I1482" s="204"/>
      <c r="J1482" s="204"/>
      <c r="K1482" s="204"/>
      <c r="L1482" s="204"/>
      <c r="M1482" s="204"/>
      <c r="N1482" s="204"/>
    </row>
    <row r="1483" spans="1:14" ht="13.5">
      <c r="A1483" s="208"/>
      <c r="B1483" s="209"/>
      <c r="C1483" s="210"/>
      <c r="D1483" s="210"/>
      <c r="E1483" s="210"/>
      <c r="F1483" s="210"/>
      <c r="G1483" s="210"/>
      <c r="H1483" s="210"/>
      <c r="I1483" s="204"/>
      <c r="J1483" s="204"/>
      <c r="K1483" s="204"/>
      <c r="L1483" s="204"/>
      <c r="M1483" s="204"/>
      <c r="N1483" s="204"/>
    </row>
    <row r="1484" spans="1:14" ht="13.5">
      <c r="A1484" s="208"/>
      <c r="B1484" s="209"/>
      <c r="C1484" s="210"/>
      <c r="D1484" s="210"/>
      <c r="E1484" s="210"/>
      <c r="F1484" s="210"/>
      <c r="G1484" s="210"/>
      <c r="H1484" s="210"/>
      <c r="I1484" s="204"/>
      <c r="J1484" s="204"/>
      <c r="K1484" s="204"/>
      <c r="L1484" s="204"/>
      <c r="M1484" s="204"/>
      <c r="N1484" s="204"/>
    </row>
    <row r="1485" spans="1:14" ht="13.5">
      <c r="A1485" s="208"/>
      <c r="B1485" s="209"/>
      <c r="C1485" s="210"/>
      <c r="D1485" s="210"/>
      <c r="E1485" s="210"/>
      <c r="F1485" s="210"/>
      <c r="G1485" s="210"/>
      <c r="H1485" s="210"/>
      <c r="I1485" s="204"/>
      <c r="J1485" s="204"/>
      <c r="K1485" s="204"/>
      <c r="L1485" s="204"/>
      <c r="M1485" s="204"/>
      <c r="N1485" s="204"/>
    </row>
    <row r="1486" spans="1:14" ht="13.5">
      <c r="A1486" s="208"/>
      <c r="B1486" s="209"/>
      <c r="C1486" s="210"/>
      <c r="D1486" s="210"/>
      <c r="E1486" s="210"/>
      <c r="F1486" s="210"/>
      <c r="G1486" s="210"/>
      <c r="H1486" s="210"/>
      <c r="I1486" s="204"/>
      <c r="J1486" s="204"/>
      <c r="K1486" s="204"/>
      <c r="L1486" s="204"/>
      <c r="M1486" s="204"/>
      <c r="N1486" s="204"/>
    </row>
    <row r="1487" spans="1:14" ht="13.5">
      <c r="A1487" s="208"/>
      <c r="B1487" s="209"/>
      <c r="C1487" s="210"/>
      <c r="D1487" s="210"/>
      <c r="E1487" s="210"/>
      <c r="F1487" s="210"/>
      <c r="G1487" s="210"/>
      <c r="H1487" s="210"/>
      <c r="I1487" s="204"/>
      <c r="J1487" s="204"/>
      <c r="K1487" s="204"/>
      <c r="L1487" s="204"/>
      <c r="M1487" s="204"/>
      <c r="N1487" s="204"/>
    </row>
    <row r="1488" spans="1:14" ht="13.5">
      <c r="A1488" s="208"/>
      <c r="B1488" s="209"/>
      <c r="C1488" s="210"/>
      <c r="D1488" s="210"/>
      <c r="E1488" s="210"/>
      <c r="F1488" s="210"/>
      <c r="G1488" s="210"/>
      <c r="H1488" s="210"/>
      <c r="I1488" s="204"/>
      <c r="J1488" s="204"/>
      <c r="K1488" s="204"/>
      <c r="L1488" s="204"/>
      <c r="M1488" s="204"/>
      <c r="N1488" s="204"/>
    </row>
    <row r="1489" spans="1:14" ht="13.5">
      <c r="A1489" s="208"/>
      <c r="B1489" s="209"/>
      <c r="C1489" s="210"/>
      <c r="D1489" s="210"/>
      <c r="E1489" s="210"/>
      <c r="F1489" s="210"/>
      <c r="G1489" s="210"/>
      <c r="H1489" s="210"/>
      <c r="I1489" s="204"/>
      <c r="J1489" s="204"/>
      <c r="K1489" s="204"/>
      <c r="L1489" s="204"/>
      <c r="M1489" s="204"/>
      <c r="N1489" s="204"/>
    </row>
    <row r="1490" spans="1:14" ht="13.5">
      <c r="A1490" s="208"/>
      <c r="B1490" s="209"/>
      <c r="C1490" s="210"/>
      <c r="D1490" s="210"/>
      <c r="E1490" s="210"/>
      <c r="F1490" s="210"/>
      <c r="G1490" s="210"/>
      <c r="H1490" s="210"/>
      <c r="I1490" s="204"/>
      <c r="J1490" s="204"/>
      <c r="K1490" s="204"/>
      <c r="L1490" s="204"/>
      <c r="M1490" s="204"/>
      <c r="N1490" s="204"/>
    </row>
    <row r="1491" spans="1:14" ht="13.5">
      <c r="A1491" s="208"/>
      <c r="B1491" s="209"/>
      <c r="C1491" s="210"/>
      <c r="D1491" s="210"/>
      <c r="E1491" s="210"/>
      <c r="F1491" s="210"/>
      <c r="G1491" s="210"/>
      <c r="H1491" s="210"/>
      <c r="I1491" s="204"/>
      <c r="J1491" s="204"/>
      <c r="K1491" s="204"/>
      <c r="L1491" s="204"/>
      <c r="M1491" s="204"/>
      <c r="N1491" s="204"/>
    </row>
    <row r="1492" spans="1:14" ht="13.5">
      <c r="A1492" s="208"/>
      <c r="B1492" s="209"/>
      <c r="C1492" s="210"/>
      <c r="D1492" s="210"/>
      <c r="E1492" s="210"/>
      <c r="F1492" s="210"/>
      <c r="G1492" s="210"/>
      <c r="H1492" s="210"/>
      <c r="I1492" s="204"/>
      <c r="J1492" s="204"/>
      <c r="K1492" s="204"/>
      <c r="L1492" s="204"/>
      <c r="M1492" s="204"/>
      <c r="N1492" s="204"/>
    </row>
    <row r="1493" spans="1:14" ht="13.5">
      <c r="A1493" s="208"/>
      <c r="B1493" s="209"/>
      <c r="C1493" s="210"/>
      <c r="D1493" s="210"/>
      <c r="E1493" s="210"/>
      <c r="F1493" s="210"/>
      <c r="G1493" s="210"/>
      <c r="H1493" s="210"/>
      <c r="I1493" s="204"/>
      <c r="J1493" s="204"/>
      <c r="K1493" s="204"/>
      <c r="L1493" s="204"/>
      <c r="M1493" s="204"/>
      <c r="N1493" s="204"/>
    </row>
    <row r="1494" spans="1:14" ht="13.5">
      <c r="A1494" s="208"/>
      <c r="B1494" s="209"/>
      <c r="C1494" s="210"/>
      <c r="D1494" s="210"/>
      <c r="E1494" s="210"/>
      <c r="F1494" s="210"/>
      <c r="G1494" s="210"/>
      <c r="H1494" s="210"/>
      <c r="I1494" s="204"/>
      <c r="J1494" s="204"/>
      <c r="K1494" s="204"/>
      <c r="L1494" s="204"/>
      <c r="M1494" s="204"/>
      <c r="N1494" s="204"/>
    </row>
    <row r="1495" spans="1:14" ht="13.5">
      <c r="A1495" s="208"/>
      <c r="B1495" s="209"/>
      <c r="C1495" s="210"/>
      <c r="D1495" s="210"/>
      <c r="E1495" s="210"/>
      <c r="F1495" s="210"/>
      <c r="G1495" s="210"/>
      <c r="H1495" s="210"/>
      <c r="I1495" s="204"/>
      <c r="J1495" s="204"/>
      <c r="K1495" s="204"/>
      <c r="L1495" s="204"/>
      <c r="M1495" s="204"/>
      <c r="N1495" s="204"/>
    </row>
    <row r="1496" spans="1:14" ht="13.5">
      <c r="A1496" s="208"/>
      <c r="B1496" s="209"/>
      <c r="C1496" s="210"/>
      <c r="D1496" s="210"/>
      <c r="E1496" s="210"/>
      <c r="F1496" s="210"/>
      <c r="G1496" s="210"/>
      <c r="H1496" s="210"/>
      <c r="I1496" s="204"/>
      <c r="J1496" s="204"/>
      <c r="K1496" s="204"/>
      <c r="L1496" s="204"/>
      <c r="M1496" s="204"/>
      <c r="N1496" s="204"/>
    </row>
    <row r="1497" spans="1:14" ht="13.5">
      <c r="A1497" s="208"/>
      <c r="B1497" s="211"/>
      <c r="C1497" s="210"/>
      <c r="D1497" s="210"/>
      <c r="E1497" s="210"/>
      <c r="F1497" s="210"/>
      <c r="G1497" s="210"/>
      <c r="H1497" s="210"/>
      <c r="I1497" s="204"/>
      <c r="J1497" s="204"/>
      <c r="K1497" s="204"/>
      <c r="L1497" s="204"/>
      <c r="M1497" s="204"/>
      <c r="N1497" s="204"/>
    </row>
    <row r="1498" spans="1:14" ht="13.5">
      <c r="A1498" s="208"/>
      <c r="B1498" s="209"/>
      <c r="C1498" s="210"/>
      <c r="D1498" s="210"/>
      <c r="E1498" s="210"/>
      <c r="F1498" s="210"/>
      <c r="G1498" s="210"/>
      <c r="H1498" s="210"/>
      <c r="I1498" s="204"/>
      <c r="J1498" s="204"/>
      <c r="K1498" s="204"/>
      <c r="L1498" s="204"/>
      <c r="M1498" s="204"/>
      <c r="N1498" s="204"/>
    </row>
    <row r="1499" spans="1:14" ht="13.5">
      <c r="A1499" s="208"/>
      <c r="B1499" s="209"/>
      <c r="C1499" s="210"/>
      <c r="D1499" s="210"/>
      <c r="E1499" s="210"/>
      <c r="F1499" s="210"/>
      <c r="G1499" s="210"/>
      <c r="H1499" s="210"/>
      <c r="I1499" s="204"/>
      <c r="J1499" s="204"/>
      <c r="K1499" s="204"/>
      <c r="L1499" s="204"/>
      <c r="M1499" s="204"/>
      <c r="N1499" s="204"/>
    </row>
    <row r="1500" spans="1:14" ht="13.5">
      <c r="A1500" s="208"/>
      <c r="B1500" s="209"/>
      <c r="C1500" s="210"/>
      <c r="D1500" s="210"/>
      <c r="E1500" s="210"/>
      <c r="F1500" s="210"/>
      <c r="G1500" s="210"/>
      <c r="H1500" s="210"/>
      <c r="I1500" s="204"/>
      <c r="J1500" s="204"/>
      <c r="K1500" s="204"/>
      <c r="L1500" s="204"/>
      <c r="M1500" s="204"/>
      <c r="N1500" s="204"/>
    </row>
    <row r="1501" spans="1:14" ht="13.5">
      <c r="A1501" s="208"/>
      <c r="B1501" s="209"/>
      <c r="C1501" s="210"/>
      <c r="D1501" s="210"/>
      <c r="E1501" s="210"/>
      <c r="F1501" s="210"/>
      <c r="G1501" s="210"/>
      <c r="H1501" s="210"/>
      <c r="I1501" s="204"/>
      <c r="J1501" s="204"/>
      <c r="K1501" s="204"/>
      <c r="L1501" s="204"/>
      <c r="M1501" s="204"/>
      <c r="N1501" s="204"/>
    </row>
    <row r="1502" spans="1:14" ht="13.5">
      <c r="A1502" s="208"/>
      <c r="B1502" s="209"/>
      <c r="C1502" s="210"/>
      <c r="D1502" s="210"/>
      <c r="E1502" s="210"/>
      <c r="F1502" s="210"/>
      <c r="G1502" s="210"/>
      <c r="H1502" s="210"/>
      <c r="I1502" s="204"/>
      <c r="J1502" s="204"/>
      <c r="K1502" s="204"/>
      <c r="L1502" s="204"/>
      <c r="M1502" s="204"/>
      <c r="N1502" s="204"/>
    </row>
    <row r="1503" spans="1:14" ht="13.5">
      <c r="A1503" s="208"/>
      <c r="B1503" s="209"/>
      <c r="C1503" s="210"/>
      <c r="D1503" s="210"/>
      <c r="E1503" s="210"/>
      <c r="F1503" s="210"/>
      <c r="G1503" s="210"/>
      <c r="H1503" s="210"/>
      <c r="I1503" s="204"/>
      <c r="J1503" s="204"/>
      <c r="K1503" s="204"/>
      <c r="L1503" s="204"/>
      <c r="M1503" s="204"/>
      <c r="N1503" s="204"/>
    </row>
    <row r="1504" spans="1:14" ht="13.5">
      <c r="A1504" s="208"/>
      <c r="B1504" s="209"/>
      <c r="C1504" s="210"/>
      <c r="D1504" s="210"/>
      <c r="E1504" s="210"/>
      <c r="F1504" s="210"/>
      <c r="G1504" s="210"/>
      <c r="H1504" s="210"/>
      <c r="I1504" s="204"/>
      <c r="J1504" s="204"/>
      <c r="K1504" s="204"/>
      <c r="L1504" s="204"/>
      <c r="M1504" s="204"/>
      <c r="N1504" s="204"/>
    </row>
    <row r="1505" spans="1:14" ht="13.5">
      <c r="A1505" s="208"/>
      <c r="B1505" s="209"/>
      <c r="C1505" s="210"/>
      <c r="D1505" s="210"/>
      <c r="E1505" s="210"/>
      <c r="F1505" s="210"/>
      <c r="G1505" s="210"/>
      <c r="H1505" s="210"/>
      <c r="I1505" s="204"/>
      <c r="J1505" s="204"/>
      <c r="K1505" s="204"/>
      <c r="L1505" s="204"/>
      <c r="M1505" s="204"/>
      <c r="N1505" s="204"/>
    </row>
    <row r="1506" spans="1:14" ht="13.5">
      <c r="A1506" s="208"/>
      <c r="B1506" s="209"/>
      <c r="C1506" s="210"/>
      <c r="D1506" s="210"/>
      <c r="E1506" s="210"/>
      <c r="F1506" s="210"/>
      <c r="G1506" s="210"/>
      <c r="H1506" s="210"/>
      <c r="I1506" s="204"/>
      <c r="J1506" s="204"/>
      <c r="K1506" s="204"/>
      <c r="L1506" s="204"/>
      <c r="M1506" s="204"/>
      <c r="N1506" s="204"/>
    </row>
    <row r="1507" spans="1:14" ht="13.5">
      <c r="A1507" s="208"/>
      <c r="B1507" s="209"/>
      <c r="C1507" s="210"/>
      <c r="D1507" s="210"/>
      <c r="E1507" s="210"/>
      <c r="F1507" s="210"/>
      <c r="G1507" s="210"/>
      <c r="H1507" s="210"/>
      <c r="I1507" s="204"/>
      <c r="J1507" s="204"/>
      <c r="K1507" s="204"/>
      <c r="L1507" s="204"/>
      <c r="M1507" s="204"/>
      <c r="N1507" s="204"/>
    </row>
    <row r="1508" spans="1:14" ht="13.5">
      <c r="A1508" s="208"/>
      <c r="B1508" s="209"/>
      <c r="C1508" s="210"/>
      <c r="D1508" s="210"/>
      <c r="E1508" s="210"/>
      <c r="F1508" s="210"/>
      <c r="G1508" s="210"/>
      <c r="H1508" s="210"/>
      <c r="I1508" s="204"/>
      <c r="J1508" s="204"/>
      <c r="K1508" s="204"/>
      <c r="L1508" s="204"/>
      <c r="M1508" s="204"/>
      <c r="N1508" s="204"/>
    </row>
    <row r="1509" spans="1:14" ht="13.5">
      <c r="A1509" s="208"/>
      <c r="B1509" s="209"/>
      <c r="C1509" s="210"/>
      <c r="D1509" s="210"/>
      <c r="E1509" s="210"/>
      <c r="F1509" s="210"/>
      <c r="G1509" s="210"/>
      <c r="H1509" s="210"/>
      <c r="I1509" s="204"/>
      <c r="J1509" s="204"/>
      <c r="K1509" s="204"/>
      <c r="L1509" s="204"/>
      <c r="M1509" s="204"/>
      <c r="N1509" s="204"/>
    </row>
    <row r="1510" spans="1:14" ht="13.5">
      <c r="A1510" s="208"/>
      <c r="B1510" s="209"/>
      <c r="C1510" s="210"/>
      <c r="D1510" s="210"/>
      <c r="E1510" s="210"/>
      <c r="F1510" s="210"/>
      <c r="G1510" s="210"/>
      <c r="H1510" s="210"/>
      <c r="I1510" s="204"/>
      <c r="J1510" s="204"/>
      <c r="K1510" s="204"/>
      <c r="L1510" s="204"/>
      <c r="M1510" s="204"/>
      <c r="N1510" s="204"/>
    </row>
    <row r="1511" spans="1:14" ht="13.5">
      <c r="A1511" s="208"/>
      <c r="B1511" s="209"/>
      <c r="C1511" s="210"/>
      <c r="D1511" s="210"/>
      <c r="E1511" s="210"/>
      <c r="F1511" s="210"/>
      <c r="G1511" s="210"/>
      <c r="H1511" s="210"/>
      <c r="I1511" s="204"/>
      <c r="J1511" s="204"/>
      <c r="K1511" s="204"/>
      <c r="L1511" s="204"/>
      <c r="M1511" s="204"/>
      <c r="N1511" s="204"/>
    </row>
    <row r="1512" spans="1:14" ht="13.5">
      <c r="A1512" s="208"/>
      <c r="B1512" s="209"/>
      <c r="C1512" s="210"/>
      <c r="D1512" s="210"/>
      <c r="E1512" s="210"/>
      <c r="F1512" s="210"/>
      <c r="G1512" s="210"/>
      <c r="H1512" s="210"/>
      <c r="I1512" s="204"/>
      <c r="J1512" s="204"/>
      <c r="K1512" s="204"/>
      <c r="L1512" s="204"/>
      <c r="M1512" s="204"/>
      <c r="N1512" s="204"/>
    </row>
    <row r="1513" spans="1:14" ht="13.5">
      <c r="A1513" s="208"/>
      <c r="B1513" s="209"/>
      <c r="C1513" s="210"/>
      <c r="D1513" s="210"/>
      <c r="E1513" s="210"/>
      <c r="F1513" s="210"/>
      <c r="G1513" s="210"/>
      <c r="H1513" s="210"/>
      <c r="I1513" s="204"/>
      <c r="J1513" s="204"/>
      <c r="K1513" s="204"/>
      <c r="L1513" s="204"/>
      <c r="M1513" s="204"/>
      <c r="N1513" s="204"/>
    </row>
    <row r="1514" spans="1:14" ht="13.5">
      <c r="A1514" s="208"/>
      <c r="B1514" s="209"/>
      <c r="C1514" s="210"/>
      <c r="D1514" s="210"/>
      <c r="E1514" s="210"/>
      <c r="F1514" s="210"/>
      <c r="G1514" s="210"/>
      <c r="H1514" s="210"/>
      <c r="I1514" s="204"/>
      <c r="J1514" s="204"/>
      <c r="K1514" s="204"/>
      <c r="L1514" s="204"/>
      <c r="M1514" s="204"/>
      <c r="N1514" s="204"/>
    </row>
    <row r="1515" spans="1:14" ht="13.5">
      <c r="A1515" s="208"/>
      <c r="B1515" s="209"/>
      <c r="C1515" s="210"/>
      <c r="D1515" s="210"/>
      <c r="E1515" s="210"/>
      <c r="F1515" s="210"/>
      <c r="G1515" s="210"/>
      <c r="H1515" s="210"/>
      <c r="I1515" s="204"/>
      <c r="J1515" s="204"/>
      <c r="K1515" s="204"/>
      <c r="L1515" s="204"/>
      <c r="M1515" s="204"/>
      <c r="N1515" s="204"/>
    </row>
    <row r="1516" spans="1:14" ht="13.5">
      <c r="A1516" s="208"/>
      <c r="B1516" s="209"/>
      <c r="C1516" s="210"/>
      <c r="D1516" s="210"/>
      <c r="E1516" s="210"/>
      <c r="F1516" s="210"/>
      <c r="G1516" s="210"/>
      <c r="H1516" s="210"/>
      <c r="I1516" s="204"/>
      <c r="J1516" s="204"/>
      <c r="K1516" s="204"/>
      <c r="L1516" s="204"/>
      <c r="M1516" s="204"/>
      <c r="N1516" s="204"/>
    </row>
    <row r="1517" spans="1:14" ht="13.5">
      <c r="A1517" s="208"/>
      <c r="B1517" s="209"/>
      <c r="C1517" s="210"/>
      <c r="D1517" s="210"/>
      <c r="E1517" s="210"/>
      <c r="F1517" s="210"/>
      <c r="G1517" s="210"/>
      <c r="H1517" s="210"/>
      <c r="I1517" s="204"/>
      <c r="J1517" s="204"/>
      <c r="K1517" s="204"/>
      <c r="L1517" s="204"/>
      <c r="M1517" s="204"/>
      <c r="N1517" s="204"/>
    </row>
    <row r="1518" spans="1:14" ht="13.5">
      <c r="A1518" s="208"/>
      <c r="B1518" s="209"/>
      <c r="C1518" s="210"/>
      <c r="D1518" s="210"/>
      <c r="E1518" s="210"/>
      <c r="F1518" s="210"/>
      <c r="G1518" s="210"/>
      <c r="H1518" s="210"/>
      <c r="I1518" s="204"/>
      <c r="J1518" s="204"/>
      <c r="K1518" s="204"/>
      <c r="L1518" s="204"/>
      <c r="M1518" s="204"/>
      <c r="N1518" s="204"/>
    </row>
    <row r="1519" spans="1:14" ht="13.5">
      <c r="A1519" s="208"/>
      <c r="B1519" s="209"/>
      <c r="C1519" s="210"/>
      <c r="D1519" s="210"/>
      <c r="E1519" s="210"/>
      <c r="F1519" s="210"/>
      <c r="G1519" s="210"/>
      <c r="H1519" s="210"/>
      <c r="I1519" s="204"/>
      <c r="J1519" s="204"/>
      <c r="K1519" s="204"/>
      <c r="L1519" s="204"/>
      <c r="M1519" s="204"/>
      <c r="N1519" s="204"/>
    </row>
    <row r="1520" spans="1:14" ht="13.5">
      <c r="A1520" s="208"/>
      <c r="B1520" s="209"/>
      <c r="C1520" s="210"/>
      <c r="D1520" s="210"/>
      <c r="E1520" s="210"/>
      <c r="F1520" s="210"/>
      <c r="G1520" s="210"/>
      <c r="H1520" s="210"/>
      <c r="I1520" s="204"/>
      <c r="J1520" s="204"/>
      <c r="K1520" s="204"/>
      <c r="L1520" s="204"/>
      <c r="M1520" s="204"/>
      <c r="N1520" s="204"/>
    </row>
    <row r="1521" spans="1:14" ht="13.5">
      <c r="A1521" s="208"/>
      <c r="B1521" s="211"/>
      <c r="C1521" s="210"/>
      <c r="D1521" s="210"/>
      <c r="E1521" s="210"/>
      <c r="F1521" s="210"/>
      <c r="G1521" s="210"/>
      <c r="H1521" s="210"/>
      <c r="I1521" s="204"/>
      <c r="J1521" s="204"/>
      <c r="K1521" s="204"/>
      <c r="L1521" s="204"/>
      <c r="M1521" s="204"/>
      <c r="N1521" s="204"/>
    </row>
    <row r="1522" spans="1:14" ht="13.5">
      <c r="A1522" s="208"/>
      <c r="B1522" s="209"/>
      <c r="C1522" s="210"/>
      <c r="D1522" s="210"/>
      <c r="E1522" s="210"/>
      <c r="F1522" s="210"/>
      <c r="G1522" s="210"/>
      <c r="H1522" s="210"/>
      <c r="I1522" s="204"/>
      <c r="J1522" s="204"/>
      <c r="K1522" s="204"/>
      <c r="L1522" s="204"/>
      <c r="M1522" s="204"/>
      <c r="N1522" s="204"/>
    </row>
    <row r="1523" spans="1:14" ht="13.5">
      <c r="A1523" s="208"/>
      <c r="B1523" s="209"/>
      <c r="C1523" s="210"/>
      <c r="D1523" s="210"/>
      <c r="E1523" s="210"/>
      <c r="F1523" s="210"/>
      <c r="G1523" s="210"/>
      <c r="H1523" s="210"/>
      <c r="I1523" s="204"/>
      <c r="J1523" s="204"/>
      <c r="K1523" s="204"/>
      <c r="L1523" s="204"/>
      <c r="M1523" s="204"/>
      <c r="N1523" s="204"/>
    </row>
    <row r="1524" spans="1:14" ht="13.5">
      <c r="A1524" s="208"/>
      <c r="B1524" s="209"/>
      <c r="C1524" s="210"/>
      <c r="D1524" s="210"/>
      <c r="E1524" s="210"/>
      <c r="F1524" s="210"/>
      <c r="G1524" s="210"/>
      <c r="H1524" s="210"/>
      <c r="I1524" s="204"/>
      <c r="J1524" s="204"/>
      <c r="K1524" s="204"/>
      <c r="L1524" s="204"/>
      <c r="M1524" s="204"/>
      <c r="N1524" s="204"/>
    </row>
    <row r="1525" spans="1:14" ht="13.5">
      <c r="A1525" s="208"/>
      <c r="B1525" s="209"/>
      <c r="C1525" s="210"/>
      <c r="D1525" s="210"/>
      <c r="E1525" s="210"/>
      <c r="F1525" s="210"/>
      <c r="G1525" s="210"/>
      <c r="H1525" s="210"/>
      <c r="I1525" s="204"/>
      <c r="J1525" s="204"/>
      <c r="K1525" s="204"/>
      <c r="L1525" s="204"/>
      <c r="M1525" s="204"/>
      <c r="N1525" s="204"/>
    </row>
    <row r="1526" spans="1:14" ht="13.5">
      <c r="A1526" s="208"/>
      <c r="B1526" s="209"/>
      <c r="C1526" s="210"/>
      <c r="D1526" s="210"/>
      <c r="E1526" s="210"/>
      <c r="F1526" s="210"/>
      <c r="G1526" s="210"/>
      <c r="H1526" s="210"/>
      <c r="I1526" s="204"/>
      <c r="J1526" s="204"/>
      <c r="K1526" s="204"/>
      <c r="L1526" s="204"/>
      <c r="M1526" s="204"/>
      <c r="N1526" s="204"/>
    </row>
    <row r="1527" spans="1:14" ht="13.5">
      <c r="A1527" s="208"/>
      <c r="B1527" s="209"/>
      <c r="C1527" s="210"/>
      <c r="D1527" s="210"/>
      <c r="E1527" s="210"/>
      <c r="F1527" s="210"/>
      <c r="G1527" s="210"/>
      <c r="H1527" s="210"/>
      <c r="I1527" s="204"/>
      <c r="J1527" s="204"/>
      <c r="K1527" s="204"/>
      <c r="L1527" s="204"/>
      <c r="M1527" s="204"/>
      <c r="N1527" s="204"/>
    </row>
    <row r="1528" spans="1:14" ht="13.5">
      <c r="A1528" s="208"/>
      <c r="B1528" s="209"/>
      <c r="C1528" s="210"/>
      <c r="D1528" s="210"/>
      <c r="E1528" s="210"/>
      <c r="F1528" s="210"/>
      <c r="G1528" s="210"/>
      <c r="H1528" s="210"/>
      <c r="I1528" s="204"/>
      <c r="J1528" s="204"/>
      <c r="K1528" s="204"/>
      <c r="L1528" s="204"/>
      <c r="M1528" s="204"/>
      <c r="N1528" s="204"/>
    </row>
    <row r="1529" spans="1:14" ht="13.5">
      <c r="A1529" s="208"/>
      <c r="B1529" s="209"/>
      <c r="C1529" s="210"/>
      <c r="D1529" s="210"/>
      <c r="E1529" s="210"/>
      <c r="F1529" s="210"/>
      <c r="G1529" s="210"/>
      <c r="H1529" s="210"/>
      <c r="I1529" s="204"/>
      <c r="J1529" s="204"/>
      <c r="K1529" s="204"/>
      <c r="L1529" s="204"/>
      <c r="M1529" s="204"/>
      <c r="N1529" s="204"/>
    </row>
    <row r="1530" spans="1:14" ht="13.5">
      <c r="A1530" s="208"/>
      <c r="B1530" s="209"/>
      <c r="C1530" s="210"/>
      <c r="D1530" s="210"/>
      <c r="E1530" s="210"/>
      <c r="F1530" s="210"/>
      <c r="G1530" s="210"/>
      <c r="H1530" s="210"/>
      <c r="I1530" s="204"/>
      <c r="J1530" s="204"/>
      <c r="K1530" s="204"/>
      <c r="L1530" s="204"/>
      <c r="M1530" s="204"/>
      <c r="N1530" s="204"/>
    </row>
    <row r="1531" spans="1:14" ht="13.5">
      <c r="A1531" s="208"/>
      <c r="B1531" s="209"/>
      <c r="C1531" s="210"/>
      <c r="D1531" s="210"/>
      <c r="E1531" s="210"/>
      <c r="F1531" s="210"/>
      <c r="G1531" s="210"/>
      <c r="H1531" s="210"/>
      <c r="I1531" s="204"/>
      <c r="J1531" s="204"/>
      <c r="K1531" s="204"/>
      <c r="L1531" s="204"/>
      <c r="M1531" s="204"/>
      <c r="N1531" s="204"/>
    </row>
    <row r="1532" spans="1:14" ht="13.5">
      <c r="A1532" s="208"/>
      <c r="B1532" s="209"/>
      <c r="C1532" s="210"/>
      <c r="D1532" s="210"/>
      <c r="E1532" s="210"/>
      <c r="F1532" s="210"/>
      <c r="G1532" s="210"/>
      <c r="H1532" s="210"/>
      <c r="I1532" s="204"/>
      <c r="J1532" s="204"/>
      <c r="K1532" s="204"/>
      <c r="L1532" s="204"/>
      <c r="M1532" s="204"/>
      <c r="N1532" s="204"/>
    </row>
    <row r="1533" spans="1:14" ht="13.5">
      <c r="A1533" s="208"/>
      <c r="B1533" s="209"/>
      <c r="C1533" s="210"/>
      <c r="D1533" s="210"/>
      <c r="E1533" s="210"/>
      <c r="F1533" s="210"/>
      <c r="G1533" s="210"/>
      <c r="H1533" s="210"/>
      <c r="I1533" s="204"/>
      <c r="J1533" s="204"/>
      <c r="K1533" s="204"/>
      <c r="L1533" s="204"/>
      <c r="M1533" s="204"/>
      <c r="N1533" s="204"/>
    </row>
    <row r="1534" spans="1:14" ht="13.5">
      <c r="A1534" s="208"/>
      <c r="B1534" s="209"/>
      <c r="C1534" s="210"/>
      <c r="D1534" s="210"/>
      <c r="E1534" s="210"/>
      <c r="F1534" s="210"/>
      <c r="G1534" s="210"/>
      <c r="H1534" s="210"/>
      <c r="I1534" s="204"/>
      <c r="J1534" s="204"/>
      <c r="K1534" s="204"/>
      <c r="L1534" s="204"/>
      <c r="M1534" s="204"/>
      <c r="N1534" s="204"/>
    </row>
    <row r="1535" spans="1:14" ht="13.5">
      <c r="A1535" s="208"/>
      <c r="B1535" s="209"/>
      <c r="C1535" s="210"/>
      <c r="D1535" s="210"/>
      <c r="E1535" s="210"/>
      <c r="F1535" s="210"/>
      <c r="G1535" s="210"/>
      <c r="H1535" s="210"/>
      <c r="I1535" s="204"/>
      <c r="J1535" s="204"/>
      <c r="K1535" s="204"/>
      <c r="L1535" s="204"/>
      <c r="M1535" s="204"/>
      <c r="N1535" s="204"/>
    </row>
    <row r="1536" spans="1:14" ht="13.5">
      <c r="A1536" s="208"/>
      <c r="B1536" s="209"/>
      <c r="C1536" s="210"/>
      <c r="D1536" s="210"/>
      <c r="E1536" s="210"/>
      <c r="F1536" s="210"/>
      <c r="G1536" s="210"/>
      <c r="H1536" s="210"/>
      <c r="I1536" s="204"/>
      <c r="J1536" s="204"/>
      <c r="K1536" s="204"/>
      <c r="L1536" s="204"/>
      <c r="M1536" s="204"/>
      <c r="N1536" s="204"/>
    </row>
    <row r="1537" spans="1:14" ht="13.5">
      <c r="A1537" s="208"/>
      <c r="B1537" s="209"/>
      <c r="C1537" s="210"/>
      <c r="D1537" s="210"/>
      <c r="E1537" s="210"/>
      <c r="F1537" s="210"/>
      <c r="G1537" s="210"/>
      <c r="H1537" s="210"/>
      <c r="I1537" s="204"/>
      <c r="J1537" s="204"/>
      <c r="K1537" s="204"/>
      <c r="L1537" s="204"/>
      <c r="M1537" s="204"/>
      <c r="N1537" s="204"/>
    </row>
    <row r="1538" spans="1:14" ht="13.5">
      <c r="A1538" s="208"/>
      <c r="B1538" s="209"/>
      <c r="C1538" s="210"/>
      <c r="D1538" s="210"/>
      <c r="E1538" s="210"/>
      <c r="F1538" s="210"/>
      <c r="G1538" s="210"/>
      <c r="H1538" s="210"/>
      <c r="I1538" s="204"/>
      <c r="J1538" s="204"/>
      <c r="K1538" s="204"/>
      <c r="L1538" s="204"/>
      <c r="M1538" s="204"/>
      <c r="N1538" s="204"/>
    </row>
    <row r="1539" spans="1:14" ht="13.5">
      <c r="A1539" s="208"/>
      <c r="B1539" s="209"/>
      <c r="C1539" s="210"/>
      <c r="D1539" s="210"/>
      <c r="E1539" s="210"/>
      <c r="F1539" s="210"/>
      <c r="G1539" s="210"/>
      <c r="H1539" s="210"/>
      <c r="I1539" s="204"/>
      <c r="J1539" s="204"/>
      <c r="K1539" s="204"/>
      <c r="L1539" s="204"/>
      <c r="M1539" s="204"/>
      <c r="N1539" s="204"/>
    </row>
    <row r="1540" spans="1:14" ht="13.5">
      <c r="A1540" s="208"/>
      <c r="B1540" s="209"/>
      <c r="C1540" s="210"/>
      <c r="D1540" s="210"/>
      <c r="E1540" s="210"/>
      <c r="F1540" s="210"/>
      <c r="G1540" s="210"/>
      <c r="H1540" s="210"/>
      <c r="I1540" s="204"/>
      <c r="J1540" s="204"/>
      <c r="K1540" s="204"/>
      <c r="L1540" s="204"/>
      <c r="M1540" s="204"/>
      <c r="N1540" s="204"/>
    </row>
    <row r="1541" spans="1:14" ht="13.5">
      <c r="A1541" s="208"/>
      <c r="B1541" s="209"/>
      <c r="C1541" s="210"/>
      <c r="D1541" s="210"/>
      <c r="E1541" s="210"/>
      <c r="F1541" s="210"/>
      <c r="G1541" s="210"/>
      <c r="H1541" s="210"/>
      <c r="I1541" s="204"/>
      <c r="J1541" s="204"/>
      <c r="K1541" s="204"/>
      <c r="L1541" s="204"/>
      <c r="M1541" s="204"/>
      <c r="N1541" s="204"/>
    </row>
    <row r="1542" spans="1:14" ht="13.5">
      <c r="A1542" s="208"/>
      <c r="B1542" s="209"/>
      <c r="C1542" s="210"/>
      <c r="D1542" s="210"/>
      <c r="E1542" s="210"/>
      <c r="F1542" s="210"/>
      <c r="G1542" s="210"/>
      <c r="H1542" s="210"/>
      <c r="I1542" s="204"/>
      <c r="J1542" s="204"/>
      <c r="K1542" s="204"/>
      <c r="L1542" s="204"/>
      <c r="M1542" s="204"/>
      <c r="N1542" s="204"/>
    </row>
    <row r="1543" spans="1:14" ht="13.5">
      <c r="A1543" s="208"/>
      <c r="B1543" s="209"/>
      <c r="C1543" s="210"/>
      <c r="D1543" s="210"/>
      <c r="E1543" s="210"/>
      <c r="F1543" s="210"/>
      <c r="G1543" s="210"/>
      <c r="H1543" s="210"/>
      <c r="I1543" s="204"/>
      <c r="J1543" s="204"/>
      <c r="K1543" s="204"/>
      <c r="L1543" s="204"/>
      <c r="M1543" s="204"/>
      <c r="N1543" s="204"/>
    </row>
    <row r="1544" spans="1:14" ht="13.5">
      <c r="A1544" s="208"/>
      <c r="B1544" s="209"/>
      <c r="C1544" s="210"/>
      <c r="D1544" s="210"/>
      <c r="E1544" s="210"/>
      <c r="F1544" s="210"/>
      <c r="G1544" s="210"/>
      <c r="H1544" s="210"/>
      <c r="I1544" s="204"/>
      <c r="J1544" s="204"/>
      <c r="K1544" s="204"/>
      <c r="L1544" s="204"/>
      <c r="M1544" s="204"/>
      <c r="N1544" s="204"/>
    </row>
    <row r="1545" spans="1:14" ht="13.5">
      <c r="A1545" s="208"/>
      <c r="B1545" s="211"/>
      <c r="C1545" s="210"/>
      <c r="D1545" s="210"/>
      <c r="E1545" s="210"/>
      <c r="F1545" s="210"/>
      <c r="G1545" s="210"/>
      <c r="H1545" s="210"/>
      <c r="I1545" s="204"/>
      <c r="J1545" s="204"/>
      <c r="K1545" s="204"/>
      <c r="L1545" s="204"/>
      <c r="M1545" s="204"/>
      <c r="N1545" s="204"/>
    </row>
    <row r="1546" spans="1:14" ht="13.5">
      <c r="A1546" s="208"/>
      <c r="B1546" s="209"/>
      <c r="C1546" s="210"/>
      <c r="D1546" s="210"/>
      <c r="E1546" s="210"/>
      <c r="F1546" s="210"/>
      <c r="G1546" s="210"/>
      <c r="H1546" s="210"/>
      <c r="I1546" s="204"/>
      <c r="J1546" s="204"/>
      <c r="K1546" s="204"/>
      <c r="L1546" s="204"/>
      <c r="M1546" s="204"/>
      <c r="N1546" s="204"/>
    </row>
    <row r="1547" spans="1:14" ht="13.5">
      <c r="A1547" s="208"/>
      <c r="B1547" s="209"/>
      <c r="C1547" s="210"/>
      <c r="D1547" s="210"/>
      <c r="E1547" s="210"/>
      <c r="F1547" s="210"/>
      <c r="G1547" s="210"/>
      <c r="H1547" s="210"/>
      <c r="I1547" s="204"/>
      <c r="J1547" s="204"/>
      <c r="K1547" s="204"/>
      <c r="L1547" s="204"/>
      <c r="M1547" s="204"/>
      <c r="N1547" s="204"/>
    </row>
    <row r="1548" spans="1:14" ht="13.5">
      <c r="A1548" s="208"/>
      <c r="B1548" s="209"/>
      <c r="C1548" s="210"/>
      <c r="D1548" s="210"/>
      <c r="E1548" s="210"/>
      <c r="F1548" s="210"/>
      <c r="G1548" s="210"/>
      <c r="H1548" s="210"/>
      <c r="I1548" s="204"/>
      <c r="J1548" s="204"/>
      <c r="K1548" s="204"/>
      <c r="L1548" s="204"/>
      <c r="M1548" s="204"/>
      <c r="N1548" s="204"/>
    </row>
    <row r="1549" spans="1:14" ht="13.5">
      <c r="A1549" s="208"/>
      <c r="B1549" s="209"/>
      <c r="C1549" s="210"/>
      <c r="D1549" s="210"/>
      <c r="E1549" s="210"/>
      <c r="F1549" s="210"/>
      <c r="G1549" s="210"/>
      <c r="H1549" s="210"/>
      <c r="I1549" s="204"/>
      <c r="J1549" s="204"/>
      <c r="K1549" s="204"/>
      <c r="L1549" s="204"/>
      <c r="M1549" s="204"/>
      <c r="N1549" s="204"/>
    </row>
    <row r="1550" spans="1:14" ht="13.5">
      <c r="A1550" s="208"/>
      <c r="B1550" s="209"/>
      <c r="C1550" s="210"/>
      <c r="D1550" s="210"/>
      <c r="E1550" s="210"/>
      <c r="F1550" s="210"/>
      <c r="G1550" s="210"/>
      <c r="H1550" s="210"/>
      <c r="I1550" s="204"/>
      <c r="J1550" s="204"/>
      <c r="K1550" s="204"/>
      <c r="L1550" s="204"/>
      <c r="M1550" s="204"/>
      <c r="N1550" s="204"/>
    </row>
    <row r="1551" spans="1:14" ht="13.5">
      <c r="A1551" s="208"/>
      <c r="B1551" s="209"/>
      <c r="C1551" s="210"/>
      <c r="D1551" s="210"/>
      <c r="E1551" s="210"/>
      <c r="F1551" s="210"/>
      <c r="G1551" s="210"/>
      <c r="H1551" s="210"/>
      <c r="I1551" s="204"/>
      <c r="J1551" s="204"/>
      <c r="K1551" s="204"/>
      <c r="L1551" s="204"/>
      <c r="M1551" s="204"/>
      <c r="N1551" s="204"/>
    </row>
    <row r="1552" spans="1:14" ht="13.5">
      <c r="A1552" s="208"/>
      <c r="B1552" s="209"/>
      <c r="C1552" s="210"/>
      <c r="D1552" s="210"/>
      <c r="E1552" s="210"/>
      <c r="F1552" s="210"/>
      <c r="G1552" s="210"/>
      <c r="H1552" s="210"/>
      <c r="I1552" s="204"/>
      <c r="J1552" s="204"/>
      <c r="K1552" s="204"/>
      <c r="L1552" s="204"/>
      <c r="M1552" s="204"/>
      <c r="N1552" s="204"/>
    </row>
    <row r="1553" spans="1:14" ht="13.5">
      <c r="A1553" s="208"/>
      <c r="B1553" s="209"/>
      <c r="C1553" s="210"/>
      <c r="D1553" s="210"/>
      <c r="E1553" s="210"/>
      <c r="F1553" s="210"/>
      <c r="G1553" s="210"/>
      <c r="H1553" s="210"/>
      <c r="I1553" s="204"/>
      <c r="J1553" s="204"/>
      <c r="K1553" s="204"/>
      <c r="L1553" s="204"/>
      <c r="M1553" s="204"/>
      <c r="N1553" s="204"/>
    </row>
    <row r="1554" spans="1:14" ht="13.5">
      <c r="A1554" s="208"/>
      <c r="B1554" s="209"/>
      <c r="C1554" s="210"/>
      <c r="D1554" s="210"/>
      <c r="E1554" s="210"/>
      <c r="F1554" s="210"/>
      <c r="G1554" s="210"/>
      <c r="H1554" s="210"/>
      <c r="I1554" s="204"/>
      <c r="J1554" s="204"/>
      <c r="K1554" s="204"/>
      <c r="L1554" s="204"/>
      <c r="M1554" s="204"/>
      <c r="N1554" s="204"/>
    </row>
    <row r="1555" spans="1:14" ht="13.5">
      <c r="A1555" s="208"/>
      <c r="B1555" s="209"/>
      <c r="C1555" s="210"/>
      <c r="D1555" s="210"/>
      <c r="E1555" s="210"/>
      <c r="F1555" s="210"/>
      <c r="G1555" s="210"/>
      <c r="H1555" s="210"/>
      <c r="I1555" s="204"/>
      <c r="J1555" s="204"/>
      <c r="K1555" s="204"/>
      <c r="L1555" s="204"/>
      <c r="M1555" s="204"/>
      <c r="N1555" s="204"/>
    </row>
    <row r="1556" spans="1:14" ht="13.5">
      <c r="A1556" s="208"/>
      <c r="B1556" s="209"/>
      <c r="C1556" s="210"/>
      <c r="D1556" s="210"/>
      <c r="E1556" s="210"/>
      <c r="F1556" s="210"/>
      <c r="G1556" s="210"/>
      <c r="H1556" s="210"/>
      <c r="I1556" s="204"/>
      <c r="J1556" s="204"/>
      <c r="K1556" s="204"/>
      <c r="L1556" s="204"/>
      <c r="M1556" s="204"/>
      <c r="N1556" s="204"/>
    </row>
    <row r="1557" spans="1:14" ht="13.5">
      <c r="A1557" s="208"/>
      <c r="B1557" s="209"/>
      <c r="C1557" s="210"/>
      <c r="D1557" s="210"/>
      <c r="E1557" s="210"/>
      <c r="F1557" s="210"/>
      <c r="G1557" s="210"/>
      <c r="H1557" s="210"/>
      <c r="I1557" s="204"/>
      <c r="J1557" s="204"/>
      <c r="K1557" s="204"/>
      <c r="L1557" s="204"/>
      <c r="M1557" s="204"/>
      <c r="N1557" s="204"/>
    </row>
    <row r="1558" spans="1:14" ht="13.5">
      <c r="A1558" s="208"/>
      <c r="B1558" s="209"/>
      <c r="C1558" s="210"/>
      <c r="D1558" s="210"/>
      <c r="E1558" s="210"/>
      <c r="F1558" s="210"/>
      <c r="G1558" s="210"/>
      <c r="H1558" s="210"/>
      <c r="I1558" s="204"/>
      <c r="J1558" s="204"/>
      <c r="K1558" s="204"/>
      <c r="L1558" s="204"/>
      <c r="M1558" s="204"/>
      <c r="N1558" s="204"/>
    </row>
    <row r="1559" spans="1:14" ht="13.5">
      <c r="A1559" s="208"/>
      <c r="B1559" s="209"/>
      <c r="C1559" s="210"/>
      <c r="D1559" s="210"/>
      <c r="E1559" s="210"/>
      <c r="F1559" s="210"/>
      <c r="G1559" s="210"/>
      <c r="H1559" s="210"/>
      <c r="I1559" s="204"/>
      <c r="J1559" s="204"/>
      <c r="K1559" s="204"/>
      <c r="L1559" s="204"/>
      <c r="M1559" s="204"/>
      <c r="N1559" s="204"/>
    </row>
    <row r="1560" spans="1:14" ht="13.5">
      <c r="A1560" s="208"/>
      <c r="B1560" s="209"/>
      <c r="C1560" s="210"/>
      <c r="D1560" s="210"/>
      <c r="E1560" s="210"/>
      <c r="F1560" s="210"/>
      <c r="G1560" s="210"/>
      <c r="H1560" s="210"/>
      <c r="I1560" s="204"/>
      <c r="J1560" s="204"/>
      <c r="K1560" s="204"/>
      <c r="L1560" s="204"/>
      <c r="M1560" s="204"/>
      <c r="N1560" s="204"/>
    </row>
    <row r="1561" spans="1:14" ht="13.5">
      <c r="A1561" s="208"/>
      <c r="B1561" s="209"/>
      <c r="C1561" s="210"/>
      <c r="D1561" s="210"/>
      <c r="E1561" s="210"/>
      <c r="F1561" s="210"/>
      <c r="G1561" s="210"/>
      <c r="H1561" s="210"/>
      <c r="I1561" s="204"/>
      <c r="J1561" s="204"/>
      <c r="K1561" s="204"/>
      <c r="L1561" s="204"/>
      <c r="M1561" s="204"/>
      <c r="N1561" s="204"/>
    </row>
    <row r="1562" spans="1:14" ht="13.5">
      <c r="A1562" s="208"/>
      <c r="B1562" s="209"/>
      <c r="C1562" s="210"/>
      <c r="D1562" s="210"/>
      <c r="E1562" s="210"/>
      <c r="F1562" s="210"/>
      <c r="G1562" s="210"/>
      <c r="H1562" s="210"/>
      <c r="I1562" s="204"/>
      <c r="J1562" s="204"/>
      <c r="K1562" s="204"/>
      <c r="L1562" s="204"/>
      <c r="M1562" s="204"/>
      <c r="N1562" s="204"/>
    </row>
    <row r="1563" spans="1:14" ht="13.5">
      <c r="A1563" s="208"/>
      <c r="B1563" s="209"/>
      <c r="C1563" s="210"/>
      <c r="D1563" s="210"/>
      <c r="E1563" s="210"/>
      <c r="F1563" s="210"/>
      <c r="G1563" s="210"/>
      <c r="H1563" s="210"/>
      <c r="I1563" s="204"/>
      <c r="J1563" s="204"/>
      <c r="K1563" s="204"/>
      <c r="L1563" s="204"/>
      <c r="M1563" s="204"/>
      <c r="N1563" s="204"/>
    </row>
    <row r="1564" spans="1:14" ht="13.5">
      <c r="A1564" s="208"/>
      <c r="B1564" s="209"/>
      <c r="C1564" s="210"/>
      <c r="D1564" s="210"/>
      <c r="E1564" s="210"/>
      <c r="F1564" s="210"/>
      <c r="G1564" s="210"/>
      <c r="H1564" s="210"/>
      <c r="I1564" s="204"/>
      <c r="J1564" s="204"/>
      <c r="K1564" s="204"/>
      <c r="L1564" s="204"/>
      <c r="M1564" s="204"/>
      <c r="N1564" s="204"/>
    </row>
    <row r="1565" spans="1:14" ht="13.5">
      <c r="A1565" s="208"/>
      <c r="B1565" s="209"/>
      <c r="C1565" s="210"/>
      <c r="D1565" s="210"/>
      <c r="E1565" s="210"/>
      <c r="F1565" s="210"/>
      <c r="G1565" s="210"/>
      <c r="H1565" s="210"/>
      <c r="I1565" s="204"/>
      <c r="J1565" s="204"/>
      <c r="K1565" s="204"/>
      <c r="L1565" s="204"/>
      <c r="M1565" s="204"/>
      <c r="N1565" s="204"/>
    </row>
    <row r="1566" spans="1:14" ht="13.5">
      <c r="A1566" s="208"/>
      <c r="B1566" s="209"/>
      <c r="C1566" s="210"/>
      <c r="D1566" s="210"/>
      <c r="E1566" s="210"/>
      <c r="F1566" s="210"/>
      <c r="G1566" s="210"/>
      <c r="H1566" s="210"/>
      <c r="I1566" s="204"/>
      <c r="J1566" s="204"/>
      <c r="K1566" s="204"/>
      <c r="L1566" s="204"/>
      <c r="M1566" s="204"/>
      <c r="N1566" s="204"/>
    </row>
    <row r="1567" spans="1:14" ht="13.5">
      <c r="A1567" s="208"/>
      <c r="B1567" s="209"/>
      <c r="C1567" s="210"/>
      <c r="D1567" s="210"/>
      <c r="E1567" s="210"/>
      <c r="F1567" s="210"/>
      <c r="G1567" s="210"/>
      <c r="H1567" s="210"/>
      <c r="I1567" s="204"/>
      <c r="J1567" s="204"/>
      <c r="K1567" s="204"/>
      <c r="L1567" s="204"/>
      <c r="M1567" s="204"/>
      <c r="N1567" s="204"/>
    </row>
    <row r="1568" spans="1:14" ht="13.5">
      <c r="A1568" s="208"/>
      <c r="B1568" s="209"/>
      <c r="C1568" s="210"/>
      <c r="D1568" s="210"/>
      <c r="E1568" s="210"/>
      <c r="F1568" s="210"/>
      <c r="G1568" s="210"/>
      <c r="H1568" s="210"/>
      <c r="I1568" s="204"/>
      <c r="J1568" s="204"/>
      <c r="K1568" s="204"/>
      <c r="L1568" s="204"/>
      <c r="M1568" s="204"/>
      <c r="N1568" s="204"/>
    </row>
    <row r="1569" spans="1:14" ht="13.5">
      <c r="A1569" s="208"/>
      <c r="B1569" s="211"/>
      <c r="C1569" s="210"/>
      <c r="D1569" s="210"/>
      <c r="E1569" s="210"/>
      <c r="F1569" s="210"/>
      <c r="G1569" s="210"/>
      <c r="H1569" s="210"/>
      <c r="I1569" s="204"/>
      <c r="J1569" s="204"/>
      <c r="K1569" s="204"/>
      <c r="L1569" s="204"/>
      <c r="M1569" s="204"/>
      <c r="N1569" s="204"/>
    </row>
    <row r="1570" spans="1:14" ht="13.5">
      <c r="A1570" s="208"/>
      <c r="B1570" s="209"/>
      <c r="C1570" s="210"/>
      <c r="D1570" s="210"/>
      <c r="E1570" s="210"/>
      <c r="F1570" s="210"/>
      <c r="G1570" s="210"/>
      <c r="H1570" s="210"/>
      <c r="I1570" s="204"/>
      <c r="J1570" s="204"/>
      <c r="K1570" s="204"/>
      <c r="L1570" s="204"/>
      <c r="M1570" s="204"/>
      <c r="N1570" s="204"/>
    </row>
    <row r="1571" spans="1:14" ht="13.5">
      <c r="A1571" s="208"/>
      <c r="B1571" s="209"/>
      <c r="C1571" s="210"/>
      <c r="D1571" s="210"/>
      <c r="E1571" s="210"/>
      <c r="F1571" s="210"/>
      <c r="G1571" s="210"/>
      <c r="H1571" s="210"/>
      <c r="I1571" s="204"/>
      <c r="J1571" s="204"/>
      <c r="K1571" s="204"/>
      <c r="L1571" s="204"/>
      <c r="M1571" s="204"/>
      <c r="N1571" s="204"/>
    </row>
    <row r="1572" spans="1:14" ht="13.5">
      <c r="A1572" s="208"/>
      <c r="B1572" s="209"/>
      <c r="C1572" s="210"/>
      <c r="D1572" s="210"/>
      <c r="E1572" s="210"/>
      <c r="F1572" s="210"/>
      <c r="G1572" s="210"/>
      <c r="H1572" s="210"/>
      <c r="I1572" s="204"/>
      <c r="J1572" s="204"/>
      <c r="K1572" s="204"/>
      <c r="L1572" s="204"/>
      <c r="M1572" s="204"/>
      <c r="N1572" s="204"/>
    </row>
    <row r="1573" spans="1:14" ht="13.5">
      <c r="A1573" s="208"/>
      <c r="B1573" s="209"/>
      <c r="C1573" s="210"/>
      <c r="D1573" s="210"/>
      <c r="E1573" s="210"/>
      <c r="F1573" s="210"/>
      <c r="G1573" s="210"/>
      <c r="H1573" s="210"/>
      <c r="I1573" s="204"/>
      <c r="J1573" s="204"/>
      <c r="K1573" s="204"/>
      <c r="L1573" s="204"/>
      <c r="M1573" s="204"/>
      <c r="N1573" s="204"/>
    </row>
    <row r="1574" spans="1:14" ht="13.5">
      <c r="A1574" s="208"/>
      <c r="B1574" s="209"/>
      <c r="C1574" s="210"/>
      <c r="D1574" s="210"/>
      <c r="E1574" s="210"/>
      <c r="F1574" s="210"/>
      <c r="G1574" s="210"/>
      <c r="H1574" s="210"/>
      <c r="I1574" s="204"/>
      <c r="J1574" s="204"/>
      <c r="K1574" s="204"/>
      <c r="L1574" s="204"/>
      <c r="M1574" s="204"/>
      <c r="N1574" s="204"/>
    </row>
    <row r="1575" spans="1:14" ht="13.5">
      <c r="A1575" s="208"/>
      <c r="B1575" s="209"/>
      <c r="C1575" s="210"/>
      <c r="D1575" s="210"/>
      <c r="E1575" s="210"/>
      <c r="F1575" s="210"/>
      <c r="G1575" s="210"/>
      <c r="H1575" s="210"/>
      <c r="I1575" s="204"/>
      <c r="J1575" s="204"/>
      <c r="K1575" s="204"/>
      <c r="L1575" s="204"/>
      <c r="M1575" s="204"/>
      <c r="N1575" s="204"/>
    </row>
    <row r="1576" spans="1:14" ht="13.5">
      <c r="A1576" s="208"/>
      <c r="B1576" s="209"/>
      <c r="C1576" s="210"/>
      <c r="D1576" s="210"/>
      <c r="E1576" s="210"/>
      <c r="F1576" s="210"/>
      <c r="G1576" s="210"/>
      <c r="H1576" s="210"/>
      <c r="I1576" s="204"/>
      <c r="J1576" s="204"/>
      <c r="K1576" s="204"/>
      <c r="L1576" s="204"/>
      <c r="M1576" s="204"/>
      <c r="N1576" s="204"/>
    </row>
    <row r="1577" spans="1:14" ht="13.5">
      <c r="A1577" s="208"/>
      <c r="B1577" s="209"/>
      <c r="C1577" s="210"/>
      <c r="D1577" s="210"/>
      <c r="E1577" s="210"/>
      <c r="F1577" s="210"/>
      <c r="G1577" s="210"/>
      <c r="H1577" s="210"/>
      <c r="I1577" s="204"/>
      <c r="J1577" s="204"/>
      <c r="K1577" s="204"/>
      <c r="L1577" s="204"/>
      <c r="M1577" s="204"/>
      <c r="N1577" s="204"/>
    </row>
    <row r="1578" spans="1:14" ht="13.5">
      <c r="A1578" s="208"/>
      <c r="B1578" s="209"/>
      <c r="C1578" s="210"/>
      <c r="D1578" s="210"/>
      <c r="E1578" s="210"/>
      <c r="F1578" s="210"/>
      <c r="G1578" s="210"/>
      <c r="H1578" s="210"/>
      <c r="I1578" s="204"/>
      <c r="J1578" s="204"/>
      <c r="K1578" s="204"/>
      <c r="L1578" s="204"/>
      <c r="M1578" s="204"/>
      <c r="N1578" s="204"/>
    </row>
    <row r="1579" spans="1:14" ht="13.5">
      <c r="A1579" s="208"/>
      <c r="B1579" s="209"/>
      <c r="C1579" s="210"/>
      <c r="D1579" s="210"/>
      <c r="E1579" s="210"/>
      <c r="F1579" s="210"/>
      <c r="G1579" s="210"/>
      <c r="H1579" s="210"/>
      <c r="I1579" s="204"/>
      <c r="J1579" s="204"/>
      <c r="K1579" s="204"/>
      <c r="L1579" s="204"/>
      <c r="M1579" s="204"/>
      <c r="N1579" s="204"/>
    </row>
    <row r="1580" spans="1:14" ht="13.5">
      <c r="A1580" s="208"/>
      <c r="B1580" s="209"/>
      <c r="C1580" s="210"/>
      <c r="D1580" s="210"/>
      <c r="E1580" s="210"/>
      <c r="F1580" s="210"/>
      <c r="G1580" s="210"/>
      <c r="H1580" s="210"/>
      <c r="I1580" s="204"/>
      <c r="J1580" s="204"/>
      <c r="K1580" s="204"/>
      <c r="L1580" s="204"/>
      <c r="M1580" s="204"/>
      <c r="N1580" s="204"/>
    </row>
    <row r="1581" spans="1:14" ht="13.5">
      <c r="A1581" s="208"/>
      <c r="B1581" s="209"/>
      <c r="C1581" s="210"/>
      <c r="D1581" s="210"/>
      <c r="E1581" s="210"/>
      <c r="F1581" s="210"/>
      <c r="G1581" s="210"/>
      <c r="H1581" s="210"/>
      <c r="I1581" s="204"/>
      <c r="J1581" s="204"/>
      <c r="K1581" s="204"/>
      <c r="L1581" s="204"/>
      <c r="M1581" s="204"/>
      <c r="N1581" s="204"/>
    </row>
    <row r="1582" spans="1:14" ht="13.5">
      <c r="A1582" s="208"/>
      <c r="B1582" s="209"/>
      <c r="C1582" s="210"/>
      <c r="D1582" s="210"/>
      <c r="E1582" s="210"/>
      <c r="F1582" s="210"/>
      <c r="G1582" s="210"/>
      <c r="H1582" s="210"/>
      <c r="I1582" s="204"/>
      <c r="J1582" s="204"/>
      <c r="K1582" s="204"/>
      <c r="L1582" s="204"/>
      <c r="M1582" s="204"/>
      <c r="N1582" s="204"/>
    </row>
    <row r="1583" spans="1:14" ht="13.5">
      <c r="A1583" s="208"/>
      <c r="B1583" s="209"/>
      <c r="C1583" s="210"/>
      <c r="D1583" s="210"/>
      <c r="E1583" s="210"/>
      <c r="F1583" s="210"/>
      <c r="G1583" s="210"/>
      <c r="H1583" s="210"/>
      <c r="I1583" s="204"/>
      <c r="J1583" s="204"/>
      <c r="K1583" s="204"/>
      <c r="L1583" s="204"/>
      <c r="M1583" s="204"/>
      <c r="N1583" s="204"/>
    </row>
    <row r="1584" spans="1:14" ht="13.5">
      <c r="A1584" s="208"/>
      <c r="B1584" s="209"/>
      <c r="C1584" s="210"/>
      <c r="D1584" s="210"/>
      <c r="E1584" s="210"/>
      <c r="F1584" s="210"/>
      <c r="G1584" s="210"/>
      <c r="H1584" s="210"/>
      <c r="I1584" s="204"/>
      <c r="J1584" s="204"/>
      <c r="K1584" s="204"/>
      <c r="L1584" s="204"/>
      <c r="M1584" s="204"/>
      <c r="N1584" s="204"/>
    </row>
    <row r="1585" spans="1:14" ht="13.5">
      <c r="A1585" s="208"/>
      <c r="B1585" s="209"/>
      <c r="C1585" s="210"/>
      <c r="D1585" s="210"/>
      <c r="E1585" s="210"/>
      <c r="F1585" s="210"/>
      <c r="G1585" s="210"/>
      <c r="H1585" s="210"/>
      <c r="I1585" s="204"/>
      <c r="J1585" s="204"/>
      <c r="K1585" s="204"/>
      <c r="L1585" s="204"/>
      <c r="M1585" s="204"/>
      <c r="N1585" s="204"/>
    </row>
    <row r="1586" spans="1:14" ht="13.5">
      <c r="A1586" s="208"/>
      <c r="B1586" s="209"/>
      <c r="C1586" s="210"/>
      <c r="D1586" s="210"/>
      <c r="E1586" s="210"/>
      <c r="F1586" s="210"/>
      <c r="G1586" s="210"/>
      <c r="H1586" s="210"/>
      <c r="I1586" s="204"/>
      <c r="J1586" s="204"/>
      <c r="K1586" s="204"/>
      <c r="L1586" s="204"/>
      <c r="M1586" s="204"/>
      <c r="N1586" s="204"/>
    </row>
    <row r="1587" spans="1:14" ht="13.5">
      <c r="A1587" s="208"/>
      <c r="B1587" s="209"/>
      <c r="C1587" s="210"/>
      <c r="D1587" s="210"/>
      <c r="E1587" s="210"/>
      <c r="F1587" s="210"/>
      <c r="G1587" s="210"/>
      <c r="H1587" s="210"/>
      <c r="I1587" s="204"/>
      <c r="J1587" s="204"/>
      <c r="K1587" s="204"/>
      <c r="L1587" s="204"/>
      <c r="M1587" s="204"/>
      <c r="N1587" s="204"/>
    </row>
    <row r="1588" spans="1:14" ht="13.5">
      <c r="A1588" s="208"/>
      <c r="B1588" s="209"/>
      <c r="C1588" s="210"/>
      <c r="D1588" s="210"/>
      <c r="E1588" s="210"/>
      <c r="F1588" s="210"/>
      <c r="G1588" s="210"/>
      <c r="H1588" s="210"/>
      <c r="I1588" s="204"/>
      <c r="J1588" s="204"/>
      <c r="K1588" s="204"/>
      <c r="L1588" s="204"/>
      <c r="M1588" s="204"/>
      <c r="N1588" s="204"/>
    </row>
    <row r="1589" spans="1:14" ht="13.5">
      <c r="A1589" s="208"/>
      <c r="B1589" s="209"/>
      <c r="C1589" s="210"/>
      <c r="D1589" s="210"/>
      <c r="E1589" s="210"/>
      <c r="F1589" s="210"/>
      <c r="G1589" s="210"/>
      <c r="H1589" s="210"/>
      <c r="I1589" s="204"/>
      <c r="J1589" s="204"/>
      <c r="K1589" s="204"/>
      <c r="L1589" s="204"/>
      <c r="M1589" s="204"/>
      <c r="N1589" s="204"/>
    </row>
    <row r="1590" spans="1:14" ht="13.5">
      <c r="A1590" s="208"/>
      <c r="B1590" s="209"/>
      <c r="C1590" s="210"/>
      <c r="D1590" s="210"/>
      <c r="E1590" s="210"/>
      <c r="F1590" s="210"/>
      <c r="G1590" s="210"/>
      <c r="H1590" s="210"/>
      <c r="I1590" s="204"/>
      <c r="J1590" s="204"/>
      <c r="K1590" s="204"/>
      <c r="L1590" s="204"/>
      <c r="M1590" s="204"/>
      <c r="N1590" s="204"/>
    </row>
    <row r="1591" spans="1:14" ht="13.5">
      <c r="A1591" s="208"/>
      <c r="B1591" s="209"/>
      <c r="C1591" s="210"/>
      <c r="D1591" s="210"/>
      <c r="E1591" s="210"/>
      <c r="F1591" s="210"/>
      <c r="G1591" s="210"/>
      <c r="H1591" s="210"/>
      <c r="I1591" s="212"/>
      <c r="J1591" s="204"/>
      <c r="K1591" s="204"/>
      <c r="L1591" s="204"/>
      <c r="M1591" s="204"/>
      <c r="N1591" s="204"/>
    </row>
    <row r="1592" spans="1:14" ht="13.5">
      <c r="A1592" s="208"/>
      <c r="B1592" s="209"/>
      <c r="C1592" s="210"/>
      <c r="D1592" s="210"/>
      <c r="E1592" s="210"/>
      <c r="F1592" s="210"/>
      <c r="G1592" s="210"/>
      <c r="H1592" s="210"/>
      <c r="I1592" s="204"/>
      <c r="J1592" s="204"/>
      <c r="K1592" s="204"/>
      <c r="L1592" s="204"/>
      <c r="M1592" s="204"/>
      <c r="N1592" s="204"/>
    </row>
    <row r="1593" spans="1:14" ht="13.5">
      <c r="A1593" s="208"/>
      <c r="B1593" s="211"/>
      <c r="C1593" s="210"/>
      <c r="D1593" s="210"/>
      <c r="E1593" s="210"/>
      <c r="F1593" s="210"/>
      <c r="G1593" s="210"/>
      <c r="H1593" s="210"/>
      <c r="I1593" s="204"/>
      <c r="J1593" s="204"/>
      <c r="K1593" s="204"/>
      <c r="L1593" s="204"/>
      <c r="M1593" s="204"/>
      <c r="N1593" s="204"/>
    </row>
    <row r="1594" spans="1:14" ht="12.75">
      <c r="A1594" s="201"/>
      <c r="B1594" s="204"/>
      <c r="C1594" s="203"/>
      <c r="D1594" s="203"/>
      <c r="E1594" s="203"/>
      <c r="F1594" s="203"/>
      <c r="G1594" s="203"/>
      <c r="H1594" s="203"/>
      <c r="I1594" s="204"/>
      <c r="J1594" s="204"/>
      <c r="K1594" s="204"/>
      <c r="L1594" s="204"/>
      <c r="M1594" s="204"/>
      <c r="N1594" s="204"/>
    </row>
    <row r="1595" spans="1:14" ht="12.75">
      <c r="A1595" s="201"/>
      <c r="B1595" s="204"/>
      <c r="C1595" s="203"/>
      <c r="D1595" s="203"/>
      <c r="E1595" s="203"/>
      <c r="F1595" s="203"/>
      <c r="G1595" s="203"/>
      <c r="H1595" s="203"/>
      <c r="I1595" s="204"/>
      <c r="J1595" s="204"/>
      <c r="K1595" s="204"/>
      <c r="L1595" s="204"/>
      <c r="M1595" s="204"/>
      <c r="N1595" s="204"/>
    </row>
    <row r="1596" spans="1:14" ht="12.75">
      <c r="A1596" s="201"/>
      <c r="B1596" s="204"/>
      <c r="C1596" s="203"/>
      <c r="D1596" s="203"/>
      <c r="E1596" s="203"/>
      <c r="F1596" s="203"/>
      <c r="G1596" s="203"/>
      <c r="H1596" s="203"/>
      <c r="I1596" s="204"/>
      <c r="J1596" s="204"/>
      <c r="K1596" s="204"/>
      <c r="L1596" s="204"/>
      <c r="M1596" s="204"/>
      <c r="N1596" s="204"/>
    </row>
    <row r="1597" spans="1:14" ht="12.75">
      <c r="A1597" s="201"/>
      <c r="B1597" s="204"/>
      <c r="C1597" s="203"/>
      <c r="D1597" s="203"/>
      <c r="E1597" s="203"/>
      <c r="F1597" s="203"/>
      <c r="G1597" s="203"/>
      <c r="H1597" s="203"/>
      <c r="I1597" s="204"/>
      <c r="J1597" s="204"/>
      <c r="K1597" s="204"/>
      <c r="L1597" s="204"/>
      <c r="M1597" s="204"/>
      <c r="N1597" s="204"/>
    </row>
    <row r="1598" spans="1:14" ht="12.75">
      <c r="A1598" s="201"/>
      <c r="B1598" s="204"/>
      <c r="C1598" s="203"/>
      <c r="D1598" s="203"/>
      <c r="E1598" s="203"/>
      <c r="F1598" s="203"/>
      <c r="G1598" s="203"/>
      <c r="H1598" s="203"/>
      <c r="I1598" s="204"/>
      <c r="J1598" s="204"/>
      <c r="K1598" s="204"/>
      <c r="L1598" s="204"/>
      <c r="M1598" s="204"/>
      <c r="N1598" s="204"/>
    </row>
    <row r="1599" spans="1:14" ht="12.75">
      <c r="A1599" s="201"/>
      <c r="B1599" s="204"/>
      <c r="C1599" s="203"/>
      <c r="D1599" s="203"/>
      <c r="E1599" s="203"/>
      <c r="F1599" s="203"/>
      <c r="G1599" s="203"/>
      <c r="H1599" s="203"/>
      <c r="I1599" s="204"/>
      <c r="J1599" s="204"/>
      <c r="K1599" s="204"/>
      <c r="L1599" s="204"/>
      <c r="M1599" s="204"/>
      <c r="N1599" s="204"/>
    </row>
    <row r="1600" spans="1:14" ht="12.75">
      <c r="A1600" s="201"/>
      <c r="B1600" s="204"/>
      <c r="C1600" s="203"/>
      <c r="D1600" s="203"/>
      <c r="E1600" s="203"/>
      <c r="F1600" s="203"/>
      <c r="G1600" s="203"/>
      <c r="H1600" s="203"/>
      <c r="I1600" s="204"/>
      <c r="J1600" s="204"/>
      <c r="K1600" s="204"/>
      <c r="L1600" s="204"/>
      <c r="M1600" s="204"/>
      <c r="N1600" s="204"/>
    </row>
    <row r="1601" spans="1:14" ht="12.75">
      <c r="A1601" s="201"/>
      <c r="B1601" s="204"/>
      <c r="C1601" s="203"/>
      <c r="D1601" s="203"/>
      <c r="E1601" s="203"/>
      <c r="F1601" s="203"/>
      <c r="G1601" s="203"/>
      <c r="H1601" s="203"/>
      <c r="I1601" s="204"/>
      <c r="J1601" s="204"/>
      <c r="K1601" s="204"/>
      <c r="L1601" s="204"/>
      <c r="M1601" s="204"/>
      <c r="N1601" s="204"/>
    </row>
    <row r="1602" spans="1:14" ht="12.75">
      <c r="A1602" s="201"/>
      <c r="B1602" s="204"/>
      <c r="C1602" s="203"/>
      <c r="D1602" s="203"/>
      <c r="E1602" s="203"/>
      <c r="F1602" s="203"/>
      <c r="G1602" s="203"/>
      <c r="H1602" s="203"/>
      <c r="I1602" s="204"/>
      <c r="J1602" s="204"/>
      <c r="K1602" s="204"/>
      <c r="L1602" s="204"/>
      <c r="M1602" s="204"/>
      <c r="N1602" s="204"/>
    </row>
    <row r="1603" spans="1:14" ht="12.75">
      <c r="A1603" s="201"/>
      <c r="B1603" s="204"/>
      <c r="C1603" s="203"/>
      <c r="D1603" s="203"/>
      <c r="E1603" s="203"/>
      <c r="F1603" s="203"/>
      <c r="G1603" s="203"/>
      <c r="H1603" s="203"/>
      <c r="I1603" s="204"/>
      <c r="J1603" s="204"/>
      <c r="K1603" s="204"/>
      <c r="L1603" s="204"/>
      <c r="M1603" s="204"/>
      <c r="N1603" s="204"/>
    </row>
    <row r="1604" spans="1:14" ht="12.75">
      <c r="A1604" s="201"/>
      <c r="B1604" s="204"/>
      <c r="C1604" s="203"/>
      <c r="D1604" s="203"/>
      <c r="E1604" s="203"/>
      <c r="F1604" s="203"/>
      <c r="G1604" s="203"/>
      <c r="H1604" s="203"/>
      <c r="I1604" s="204"/>
      <c r="J1604" s="204"/>
      <c r="K1604" s="204"/>
      <c r="L1604" s="204"/>
      <c r="M1604" s="204"/>
      <c r="N1604" s="204"/>
    </row>
    <row r="1605" spans="1:14" ht="12.75">
      <c r="A1605" s="201"/>
      <c r="B1605" s="204"/>
      <c r="C1605" s="203"/>
      <c r="D1605" s="203"/>
      <c r="E1605" s="203"/>
      <c r="F1605" s="203"/>
      <c r="G1605" s="203"/>
      <c r="H1605" s="203"/>
      <c r="I1605" s="204"/>
      <c r="J1605" s="204"/>
      <c r="K1605" s="204"/>
      <c r="L1605" s="204"/>
      <c r="M1605" s="204"/>
      <c r="N1605" s="204"/>
    </row>
    <row r="1606" spans="1:14" ht="12.75">
      <c r="A1606" s="201"/>
      <c r="B1606" s="204"/>
      <c r="C1606" s="203"/>
      <c r="D1606" s="203"/>
      <c r="E1606" s="203"/>
      <c r="F1606" s="203"/>
      <c r="G1606" s="203"/>
      <c r="H1606" s="203"/>
      <c r="I1606" s="204"/>
      <c r="J1606" s="204"/>
      <c r="K1606" s="204"/>
      <c r="L1606" s="204"/>
      <c r="M1606" s="204"/>
      <c r="N1606" s="204"/>
    </row>
    <row r="1607" spans="1:14" ht="12.75">
      <c r="A1607" s="201"/>
      <c r="B1607" s="204"/>
      <c r="C1607" s="203"/>
      <c r="D1607" s="203"/>
      <c r="E1607" s="203"/>
      <c r="F1607" s="203"/>
      <c r="G1607" s="203"/>
      <c r="H1607" s="203"/>
      <c r="I1607" s="204"/>
      <c r="J1607" s="204"/>
      <c r="K1607" s="204"/>
      <c r="L1607" s="204"/>
      <c r="M1607" s="204"/>
      <c r="N1607" s="204"/>
    </row>
    <row r="1608" spans="1:14" ht="12.75">
      <c r="A1608" s="201"/>
      <c r="B1608" s="204"/>
      <c r="C1608" s="203"/>
      <c r="D1608" s="203"/>
      <c r="E1608" s="203"/>
      <c r="F1608" s="203"/>
      <c r="G1608" s="203"/>
      <c r="H1608" s="203"/>
      <c r="I1608" s="204"/>
      <c r="J1608" s="204"/>
      <c r="K1608" s="204"/>
      <c r="L1608" s="204"/>
      <c r="M1608" s="204"/>
      <c r="N1608" s="204"/>
    </row>
    <row r="1609" spans="1:14" ht="12.75">
      <c r="A1609" s="201"/>
      <c r="B1609" s="204"/>
      <c r="C1609" s="203"/>
      <c r="D1609" s="203"/>
      <c r="E1609" s="203"/>
      <c r="F1609" s="203"/>
      <c r="G1609" s="203"/>
      <c r="H1609" s="203"/>
      <c r="I1609" s="204"/>
      <c r="J1609" s="204"/>
      <c r="K1609" s="204"/>
      <c r="L1609" s="204"/>
      <c r="M1609" s="204"/>
      <c r="N1609" s="204"/>
    </row>
    <row r="1610" spans="1:14" ht="12.75">
      <c r="A1610" s="201"/>
      <c r="B1610" s="204"/>
      <c r="C1610" s="203"/>
      <c r="D1610" s="203"/>
      <c r="E1610" s="203"/>
      <c r="F1610" s="203"/>
      <c r="G1610" s="203"/>
      <c r="H1610" s="203"/>
      <c r="I1610" s="204"/>
      <c r="J1610" s="204"/>
      <c r="K1610" s="204"/>
      <c r="L1610" s="204"/>
      <c r="M1610" s="204"/>
      <c r="N1610" s="204"/>
    </row>
    <row r="1611" spans="1:14" ht="12.75">
      <c r="A1611" s="201"/>
      <c r="B1611" s="204"/>
      <c r="C1611" s="203"/>
      <c r="D1611" s="203"/>
      <c r="E1611" s="203"/>
      <c r="F1611" s="203"/>
      <c r="G1611" s="203"/>
      <c r="H1611" s="203"/>
      <c r="I1611" s="204"/>
      <c r="J1611" s="204"/>
      <c r="K1611" s="204"/>
      <c r="L1611" s="204"/>
      <c r="M1611" s="204"/>
      <c r="N1611" s="204"/>
    </row>
    <row r="1612" spans="1:14" ht="12.75">
      <c r="A1612" s="201"/>
      <c r="B1612" s="204"/>
      <c r="C1612" s="203"/>
      <c r="D1612" s="203"/>
      <c r="E1612" s="203"/>
      <c r="F1612" s="203"/>
      <c r="G1612" s="203"/>
      <c r="H1612" s="203"/>
      <c r="I1612" s="204"/>
      <c r="J1612" s="204"/>
      <c r="K1612" s="204"/>
      <c r="L1612" s="204"/>
      <c r="M1612" s="204"/>
      <c r="N1612" s="204"/>
    </row>
    <row r="1613" spans="1:14" ht="12.75">
      <c r="A1613" s="201"/>
      <c r="B1613" s="204"/>
      <c r="C1613" s="203"/>
      <c r="D1613" s="203"/>
      <c r="E1613" s="203"/>
      <c r="F1613" s="203"/>
      <c r="G1613" s="203"/>
      <c r="H1613" s="203"/>
      <c r="I1613" s="204"/>
      <c r="J1613" s="204"/>
      <c r="K1613" s="204"/>
      <c r="L1613" s="204"/>
      <c r="M1613" s="204"/>
      <c r="N1613" s="204"/>
    </row>
    <row r="1614" spans="1:14" ht="12.75">
      <c r="A1614" s="201"/>
      <c r="B1614" s="204"/>
      <c r="C1614" s="203"/>
      <c r="D1614" s="203"/>
      <c r="E1614" s="203"/>
      <c r="F1614" s="203"/>
      <c r="G1614" s="203"/>
      <c r="H1614" s="203"/>
      <c r="I1614" s="204"/>
      <c r="J1614" s="204"/>
      <c r="K1614" s="204"/>
      <c r="L1614" s="204"/>
      <c r="M1614" s="204"/>
      <c r="N1614" s="204"/>
    </row>
    <row r="1615" spans="1:14" ht="12.75">
      <c r="A1615" s="201"/>
      <c r="B1615" s="204"/>
      <c r="C1615" s="203"/>
      <c r="D1615" s="203"/>
      <c r="E1615" s="203"/>
      <c r="F1615" s="203"/>
      <c r="G1615" s="203"/>
      <c r="H1615" s="203"/>
      <c r="I1615" s="204"/>
      <c r="J1615" s="204"/>
      <c r="K1615" s="204"/>
      <c r="L1615" s="204"/>
      <c r="M1615" s="204"/>
      <c r="N1615" s="204"/>
    </row>
    <row r="1616" spans="1:14" ht="12.75">
      <c r="A1616" s="201"/>
      <c r="B1616" s="204"/>
      <c r="C1616" s="203"/>
      <c r="D1616" s="203"/>
      <c r="E1616" s="203"/>
      <c r="F1616" s="203"/>
      <c r="G1616" s="203"/>
      <c r="H1616" s="203"/>
      <c r="I1616" s="204"/>
      <c r="J1616" s="204"/>
      <c r="K1616" s="204"/>
      <c r="L1616" s="204"/>
      <c r="M1616" s="204"/>
      <c r="N1616" s="204"/>
    </row>
    <row r="1617" spans="1:14" ht="12.75">
      <c r="A1617" s="201"/>
      <c r="B1617" s="204"/>
      <c r="C1617" s="203"/>
      <c r="D1617" s="203"/>
      <c r="E1617" s="203"/>
      <c r="F1617" s="203"/>
      <c r="G1617" s="203"/>
      <c r="H1617" s="203"/>
      <c r="I1617" s="204"/>
      <c r="J1617" s="204"/>
      <c r="K1617" s="204"/>
      <c r="L1617" s="204"/>
      <c r="M1617" s="204"/>
      <c r="N1617" s="204"/>
    </row>
    <row r="1618" spans="1:14" ht="12.75">
      <c r="A1618" s="201"/>
      <c r="B1618" s="204"/>
      <c r="C1618" s="203"/>
      <c r="D1618" s="203"/>
      <c r="E1618" s="203"/>
      <c r="F1618" s="203"/>
      <c r="G1618" s="203"/>
      <c r="H1618" s="203"/>
      <c r="I1618" s="204"/>
      <c r="J1618" s="204"/>
      <c r="K1618" s="204"/>
      <c r="L1618" s="204"/>
      <c r="M1618" s="204"/>
      <c r="N1618" s="204"/>
    </row>
    <row r="1619" spans="1:14" ht="12.75">
      <c r="A1619" s="201"/>
      <c r="B1619" s="204"/>
      <c r="C1619" s="203"/>
      <c r="D1619" s="203"/>
      <c r="E1619" s="203"/>
      <c r="F1619" s="203"/>
      <c r="G1619" s="203"/>
      <c r="H1619" s="203"/>
      <c r="I1619" s="204"/>
      <c r="J1619" s="204"/>
      <c r="K1619" s="204"/>
      <c r="L1619" s="204"/>
      <c r="M1619" s="204"/>
      <c r="N1619" s="204"/>
    </row>
    <row r="1620" spans="1:14" ht="12.75">
      <c r="A1620" s="201"/>
      <c r="B1620" s="204"/>
      <c r="C1620" s="203"/>
      <c r="D1620" s="203"/>
      <c r="E1620" s="203"/>
      <c r="F1620" s="203"/>
      <c r="G1620" s="203"/>
      <c r="H1620" s="203"/>
      <c r="I1620" s="204"/>
      <c r="J1620" s="204"/>
      <c r="K1620" s="204"/>
      <c r="L1620" s="204"/>
      <c r="M1620" s="204"/>
      <c r="N1620" s="204"/>
    </row>
    <row r="1621" spans="1:14" ht="12.75">
      <c r="A1621" s="201"/>
      <c r="B1621" s="204"/>
      <c r="C1621" s="203"/>
      <c r="D1621" s="203"/>
      <c r="E1621" s="203"/>
      <c r="F1621" s="203"/>
      <c r="G1621" s="203"/>
      <c r="H1621" s="203"/>
      <c r="I1621" s="204"/>
      <c r="J1621" s="204"/>
      <c r="K1621" s="204"/>
      <c r="L1621" s="204"/>
      <c r="M1621" s="204"/>
      <c r="N1621" s="204"/>
    </row>
    <row r="1622" spans="1:14" ht="12.75">
      <c r="A1622" s="201"/>
      <c r="B1622" s="204"/>
      <c r="C1622" s="203"/>
      <c r="D1622" s="203"/>
      <c r="E1622" s="203"/>
      <c r="F1622" s="203"/>
      <c r="G1622" s="203"/>
      <c r="H1622" s="203"/>
      <c r="I1622" s="204"/>
      <c r="J1622" s="204"/>
      <c r="K1622" s="204"/>
      <c r="L1622" s="204"/>
      <c r="M1622" s="204"/>
      <c r="N1622" s="204"/>
    </row>
    <row r="1623" spans="1:14" ht="12.75">
      <c r="A1623" s="201"/>
      <c r="B1623" s="204"/>
      <c r="C1623" s="203"/>
      <c r="D1623" s="203"/>
      <c r="E1623" s="203"/>
      <c r="F1623" s="203"/>
      <c r="G1623" s="203"/>
      <c r="H1623" s="203"/>
      <c r="I1623" s="204"/>
      <c r="J1623" s="204"/>
      <c r="K1623" s="204"/>
      <c r="L1623" s="204"/>
      <c r="M1623" s="204"/>
      <c r="N1623" s="204"/>
    </row>
    <row r="1624" spans="1:14" ht="12.75">
      <c r="A1624" s="201"/>
      <c r="B1624" s="204"/>
      <c r="C1624" s="203"/>
      <c r="D1624" s="203"/>
      <c r="E1624" s="203"/>
      <c r="F1624" s="203"/>
      <c r="G1624" s="203"/>
      <c r="H1624" s="203"/>
      <c r="I1624" s="204"/>
      <c r="J1624" s="204"/>
      <c r="K1624" s="204"/>
      <c r="L1624" s="204"/>
      <c r="M1624" s="204"/>
      <c r="N1624" s="204"/>
    </row>
    <row r="1625" spans="1:14" ht="12.75">
      <c r="A1625" s="201"/>
      <c r="B1625" s="204"/>
      <c r="C1625" s="203"/>
      <c r="D1625" s="203"/>
      <c r="E1625" s="203"/>
      <c r="F1625" s="203"/>
      <c r="G1625" s="203"/>
      <c r="H1625" s="203"/>
      <c r="I1625" s="204"/>
      <c r="J1625" s="204"/>
      <c r="K1625" s="204"/>
      <c r="L1625" s="204"/>
      <c r="M1625" s="204"/>
      <c r="N1625" s="204"/>
    </row>
    <row r="1626" spans="1:14" ht="12.75">
      <c r="A1626" s="201"/>
      <c r="B1626" s="204"/>
      <c r="C1626" s="203"/>
      <c r="D1626" s="203"/>
      <c r="E1626" s="203"/>
      <c r="F1626" s="203"/>
      <c r="G1626" s="203"/>
      <c r="H1626" s="203"/>
      <c r="I1626" s="204"/>
      <c r="J1626" s="204"/>
      <c r="K1626" s="204"/>
      <c r="L1626" s="204"/>
      <c r="M1626" s="204"/>
      <c r="N1626" s="204"/>
    </row>
    <row r="1627" spans="1:14" ht="12.75">
      <c r="A1627" s="201"/>
      <c r="B1627" s="204"/>
      <c r="C1627" s="203"/>
      <c r="D1627" s="203"/>
      <c r="E1627" s="203"/>
      <c r="F1627" s="203"/>
      <c r="G1627" s="203"/>
      <c r="H1627" s="203"/>
      <c r="I1627" s="204"/>
      <c r="J1627" s="204"/>
      <c r="K1627" s="204"/>
      <c r="L1627" s="204"/>
      <c r="M1627" s="204"/>
      <c r="N1627" s="204"/>
    </row>
    <row r="1628" spans="1:14" ht="12.75">
      <c r="A1628" s="201"/>
      <c r="B1628" s="204"/>
      <c r="C1628" s="203"/>
      <c r="D1628" s="203"/>
      <c r="E1628" s="203"/>
      <c r="F1628" s="203"/>
      <c r="G1628" s="203"/>
      <c r="H1628" s="203"/>
      <c r="I1628" s="204"/>
      <c r="J1628" s="204"/>
      <c r="K1628" s="204"/>
      <c r="L1628" s="204"/>
      <c r="M1628" s="204"/>
      <c r="N1628" s="204"/>
    </row>
    <row r="1629" spans="1:14" ht="12.75">
      <c r="A1629" s="201"/>
      <c r="B1629" s="204"/>
      <c r="C1629" s="203"/>
      <c r="D1629" s="203"/>
      <c r="E1629" s="203"/>
      <c r="F1629" s="203"/>
      <c r="G1629" s="203"/>
      <c r="H1629" s="203"/>
      <c r="I1629" s="204"/>
      <c r="J1629" s="204"/>
      <c r="K1629" s="204"/>
      <c r="L1629" s="204"/>
      <c r="M1629" s="204"/>
      <c r="N1629" s="204"/>
    </row>
    <row r="1630" spans="1:14" ht="12.75">
      <c r="A1630" s="201"/>
      <c r="B1630" s="204"/>
      <c r="C1630" s="203"/>
      <c r="D1630" s="203"/>
      <c r="E1630" s="203"/>
      <c r="F1630" s="203"/>
      <c r="G1630" s="203"/>
      <c r="H1630" s="203"/>
      <c r="I1630" s="204"/>
      <c r="J1630" s="204"/>
      <c r="K1630" s="204"/>
      <c r="L1630" s="204"/>
      <c r="M1630" s="204"/>
      <c r="N1630" s="204"/>
    </row>
    <row r="1631" spans="1:14" ht="12.75">
      <c r="A1631" s="201"/>
      <c r="B1631" s="204"/>
      <c r="C1631" s="203"/>
      <c r="D1631" s="203"/>
      <c r="E1631" s="203"/>
      <c r="F1631" s="203"/>
      <c r="G1631" s="203"/>
      <c r="H1631" s="203"/>
      <c r="I1631" s="204"/>
      <c r="J1631" s="204"/>
      <c r="K1631" s="204"/>
      <c r="L1631" s="204"/>
      <c r="M1631" s="204"/>
      <c r="N1631" s="204"/>
    </row>
    <row r="1632" spans="1:14" ht="12.75">
      <c r="A1632" s="201"/>
      <c r="B1632" s="204"/>
      <c r="C1632" s="203"/>
      <c r="D1632" s="203"/>
      <c r="E1632" s="203"/>
      <c r="F1632" s="203"/>
      <c r="G1632" s="203"/>
      <c r="H1632" s="203"/>
      <c r="I1632" s="204"/>
      <c r="J1632" s="204"/>
      <c r="K1632" s="204"/>
      <c r="L1632" s="204"/>
      <c r="M1632" s="204"/>
      <c r="N1632" s="204"/>
    </row>
    <row r="1633" spans="1:14" ht="12.75">
      <c r="A1633" s="201"/>
      <c r="B1633" s="204"/>
      <c r="C1633" s="203"/>
      <c r="D1633" s="203"/>
      <c r="E1633" s="203"/>
      <c r="F1633" s="203"/>
      <c r="G1633" s="203"/>
      <c r="H1633" s="203"/>
      <c r="I1633" s="204"/>
      <c r="J1633" s="204"/>
      <c r="K1633" s="204"/>
      <c r="L1633" s="204"/>
      <c r="M1633" s="204"/>
      <c r="N1633" s="204"/>
    </row>
    <row r="1634" spans="1:14" ht="12.75">
      <c r="A1634" s="201"/>
      <c r="B1634" s="204"/>
      <c r="C1634" s="203"/>
      <c r="D1634" s="203"/>
      <c r="E1634" s="203"/>
      <c r="F1634" s="203"/>
      <c r="G1634" s="203"/>
      <c r="H1634" s="203"/>
      <c r="I1634" s="204"/>
      <c r="J1634" s="204"/>
      <c r="K1634" s="204"/>
      <c r="L1634" s="204"/>
      <c r="M1634" s="204"/>
      <c r="N1634" s="204"/>
    </row>
    <row r="1635" spans="1:14" ht="12.75">
      <c r="A1635" s="201"/>
      <c r="B1635" s="204"/>
      <c r="C1635" s="203"/>
      <c r="D1635" s="203"/>
      <c r="E1635" s="203"/>
      <c r="F1635" s="203"/>
      <c r="G1635" s="203"/>
      <c r="H1635" s="203"/>
      <c r="I1635" s="204"/>
      <c r="J1635" s="204"/>
      <c r="K1635" s="204"/>
      <c r="L1635" s="204"/>
      <c r="M1635" s="204"/>
      <c r="N1635" s="204"/>
    </row>
    <row r="1636" spans="1:14" ht="12.75">
      <c r="A1636" s="201"/>
      <c r="B1636" s="204"/>
      <c r="C1636" s="203"/>
      <c r="D1636" s="203"/>
      <c r="E1636" s="203"/>
      <c r="F1636" s="203"/>
      <c r="G1636" s="203"/>
      <c r="H1636" s="203"/>
      <c r="I1636" s="204"/>
      <c r="J1636" s="204"/>
      <c r="K1636" s="204"/>
      <c r="L1636" s="204"/>
      <c r="M1636" s="204"/>
      <c r="N1636" s="204"/>
    </row>
    <row r="1637" spans="1:14" ht="12.75">
      <c r="A1637" s="201"/>
      <c r="B1637" s="204"/>
      <c r="C1637" s="203"/>
      <c r="D1637" s="203"/>
      <c r="E1637" s="203"/>
      <c r="F1637" s="203"/>
      <c r="G1637" s="203"/>
      <c r="H1637" s="203"/>
      <c r="I1637" s="204"/>
      <c r="J1637" s="204"/>
      <c r="K1637" s="204"/>
      <c r="L1637" s="204"/>
      <c r="M1637" s="204"/>
      <c r="N1637" s="204"/>
    </row>
    <row r="1638" spans="1:14" ht="12.75">
      <c r="A1638" s="201"/>
      <c r="B1638" s="204"/>
      <c r="C1638" s="203"/>
      <c r="D1638" s="203"/>
      <c r="E1638" s="203"/>
      <c r="F1638" s="203"/>
      <c r="G1638" s="203"/>
      <c r="H1638" s="203"/>
      <c r="I1638" s="204"/>
      <c r="J1638" s="204"/>
      <c r="K1638" s="204"/>
      <c r="L1638" s="204"/>
      <c r="M1638" s="204"/>
      <c r="N1638" s="204"/>
    </row>
    <row r="1639" spans="1:14" ht="12.75">
      <c r="A1639" s="201"/>
      <c r="B1639" s="204"/>
      <c r="C1639" s="203"/>
      <c r="D1639" s="203"/>
      <c r="E1639" s="203"/>
      <c r="F1639" s="203"/>
      <c r="G1639" s="203"/>
      <c r="H1639" s="203"/>
      <c r="I1639" s="204"/>
      <c r="J1639" s="204"/>
      <c r="K1639" s="204"/>
      <c r="L1639" s="204"/>
      <c r="M1639" s="204"/>
      <c r="N1639" s="204"/>
    </row>
    <row r="1640" spans="1:14" ht="12.75">
      <c r="A1640" s="201"/>
      <c r="B1640" s="204"/>
      <c r="C1640" s="203"/>
      <c r="D1640" s="203"/>
      <c r="E1640" s="203"/>
      <c r="F1640" s="203"/>
      <c r="G1640" s="203"/>
      <c r="H1640" s="203"/>
      <c r="I1640" s="204"/>
      <c r="J1640" s="204"/>
      <c r="K1640" s="204"/>
      <c r="L1640" s="204"/>
      <c r="M1640" s="204"/>
      <c r="N1640" s="204"/>
    </row>
    <row r="1641" spans="1:14" ht="12.75">
      <c r="A1641" s="201"/>
      <c r="B1641" s="204"/>
      <c r="C1641" s="203"/>
      <c r="D1641" s="203"/>
      <c r="E1641" s="203"/>
      <c r="F1641" s="203"/>
      <c r="G1641" s="203"/>
      <c r="H1641" s="203"/>
      <c r="I1641" s="204"/>
      <c r="J1641" s="204"/>
      <c r="K1641" s="204"/>
      <c r="L1641" s="204"/>
      <c r="M1641" s="204"/>
      <c r="N1641" s="204"/>
    </row>
    <row r="1642" spans="1:14" ht="12.75">
      <c r="A1642" s="201"/>
      <c r="B1642" s="204"/>
      <c r="C1642" s="203"/>
      <c r="D1642" s="203"/>
      <c r="E1642" s="203"/>
      <c r="F1642" s="203"/>
      <c r="G1642" s="203"/>
      <c r="H1642" s="203"/>
      <c r="I1642" s="204"/>
      <c r="J1642" s="204"/>
      <c r="K1642" s="204"/>
      <c r="L1642" s="204"/>
      <c r="M1642" s="204"/>
      <c r="N1642" s="204"/>
    </row>
    <row r="1643" spans="1:14" ht="12.75">
      <c r="A1643" s="201"/>
      <c r="B1643" s="204"/>
      <c r="C1643" s="203"/>
      <c r="D1643" s="203"/>
      <c r="E1643" s="203"/>
      <c r="F1643" s="203"/>
      <c r="G1643" s="203"/>
      <c r="H1643" s="203"/>
      <c r="I1643" s="204"/>
      <c r="J1643" s="204"/>
      <c r="K1643" s="204"/>
      <c r="L1643" s="204"/>
      <c r="M1643" s="204"/>
      <c r="N1643" s="204"/>
    </row>
    <row r="1644" spans="1:14" ht="12.75">
      <c r="A1644" s="201"/>
      <c r="B1644" s="204"/>
      <c r="C1644" s="203"/>
      <c r="D1644" s="203"/>
      <c r="E1644" s="203"/>
      <c r="F1644" s="203"/>
      <c r="G1644" s="203"/>
      <c r="H1644" s="203"/>
      <c r="I1644" s="204"/>
      <c r="J1644" s="204"/>
      <c r="K1644" s="204"/>
      <c r="L1644" s="204"/>
      <c r="M1644" s="204"/>
      <c r="N1644" s="204"/>
    </row>
    <row r="1645" spans="1:14" ht="12.75">
      <c r="A1645" s="201"/>
      <c r="B1645" s="204"/>
      <c r="C1645" s="203"/>
      <c r="D1645" s="203"/>
      <c r="E1645" s="203"/>
      <c r="F1645" s="203"/>
      <c r="G1645" s="203"/>
      <c r="H1645" s="203"/>
      <c r="I1645" s="204"/>
      <c r="J1645" s="204"/>
      <c r="K1645" s="204"/>
      <c r="L1645" s="204"/>
      <c r="M1645" s="204"/>
      <c r="N1645" s="204"/>
    </row>
    <row r="1646" spans="1:14" ht="12.75">
      <c r="A1646" s="201"/>
      <c r="B1646" s="204"/>
      <c r="C1646" s="203"/>
      <c r="D1646" s="203"/>
      <c r="E1646" s="203"/>
      <c r="F1646" s="203"/>
      <c r="G1646" s="203"/>
      <c r="H1646" s="203"/>
      <c r="I1646" s="204"/>
      <c r="J1646" s="204"/>
      <c r="K1646" s="204"/>
      <c r="L1646" s="204"/>
      <c r="M1646" s="204"/>
      <c r="N1646" s="204"/>
    </row>
    <row r="1647" spans="1:14" ht="12.75">
      <c r="A1647" s="201"/>
      <c r="B1647" s="204"/>
      <c r="C1647" s="203"/>
      <c r="D1647" s="203"/>
      <c r="E1647" s="203"/>
      <c r="F1647" s="203"/>
      <c r="G1647" s="203"/>
      <c r="H1647" s="203"/>
      <c r="I1647" s="204"/>
      <c r="J1647" s="204"/>
      <c r="K1647" s="204"/>
      <c r="L1647" s="204"/>
      <c r="M1647" s="204"/>
      <c r="N1647" s="204"/>
    </row>
    <row r="1648" spans="1:14" ht="12.75">
      <c r="A1648" s="201"/>
      <c r="B1648" s="204"/>
      <c r="C1648" s="203"/>
      <c r="D1648" s="203"/>
      <c r="E1648" s="203"/>
      <c r="F1648" s="203"/>
      <c r="G1648" s="203"/>
      <c r="H1648" s="203"/>
      <c r="I1648" s="204"/>
      <c r="J1648" s="204"/>
      <c r="K1648" s="204"/>
      <c r="L1648" s="204"/>
      <c r="M1648" s="204"/>
      <c r="N1648" s="204"/>
    </row>
    <row r="1649" spans="1:14" ht="12.75">
      <c r="A1649" s="201"/>
      <c r="B1649" s="204"/>
      <c r="C1649" s="203"/>
      <c r="D1649" s="203"/>
      <c r="E1649" s="203"/>
      <c r="F1649" s="203"/>
      <c r="G1649" s="203"/>
      <c r="H1649" s="203"/>
      <c r="I1649" s="204"/>
      <c r="J1649" s="204"/>
      <c r="K1649" s="204"/>
      <c r="L1649" s="204"/>
      <c r="M1649" s="204"/>
      <c r="N1649" s="204"/>
    </row>
    <row r="1650" spans="1:14" ht="12.75">
      <c r="A1650" s="201"/>
      <c r="B1650" s="204"/>
      <c r="C1650" s="203"/>
      <c r="D1650" s="203"/>
      <c r="E1650" s="203"/>
      <c r="F1650" s="203"/>
      <c r="G1650" s="203"/>
      <c r="H1650" s="203"/>
      <c r="I1650" s="204"/>
      <c r="J1650" s="204"/>
      <c r="K1650" s="204"/>
      <c r="L1650" s="204"/>
      <c r="M1650" s="204"/>
      <c r="N1650" s="204"/>
    </row>
    <row r="1651" spans="1:14" ht="12.75">
      <c r="A1651" s="201"/>
      <c r="B1651" s="204"/>
      <c r="C1651" s="203"/>
      <c r="D1651" s="203"/>
      <c r="E1651" s="203"/>
      <c r="F1651" s="203"/>
      <c r="G1651" s="203"/>
      <c r="H1651" s="203"/>
      <c r="I1651" s="204"/>
      <c r="J1651" s="204"/>
      <c r="K1651" s="204"/>
      <c r="L1651" s="204"/>
      <c r="M1651" s="204"/>
      <c r="N1651" s="204"/>
    </row>
    <row r="1652" spans="1:14" ht="12.75">
      <c r="A1652" s="201"/>
      <c r="B1652" s="204"/>
      <c r="C1652" s="203"/>
      <c r="D1652" s="203"/>
      <c r="E1652" s="203"/>
      <c r="F1652" s="203"/>
      <c r="G1652" s="203"/>
      <c r="H1652" s="203"/>
      <c r="I1652" s="204"/>
      <c r="J1652" s="204"/>
      <c r="K1652" s="204"/>
      <c r="L1652" s="204"/>
      <c r="M1652" s="204"/>
      <c r="N1652" s="204"/>
    </row>
    <row r="1653" spans="1:14" ht="12.75">
      <c r="A1653" s="201"/>
      <c r="B1653" s="204"/>
      <c r="C1653" s="203"/>
      <c r="D1653" s="203"/>
      <c r="E1653" s="203"/>
      <c r="F1653" s="203"/>
      <c r="G1653" s="203"/>
      <c r="H1653" s="203"/>
      <c r="I1653" s="204"/>
      <c r="J1653" s="204"/>
      <c r="K1653" s="204"/>
      <c r="L1653" s="204"/>
      <c r="M1653" s="204"/>
      <c r="N1653" s="204"/>
    </row>
    <row r="1654" spans="1:14" ht="12.75">
      <c r="A1654" s="201"/>
      <c r="B1654" s="204"/>
      <c r="C1654" s="203"/>
      <c r="D1654" s="203"/>
      <c r="E1654" s="203"/>
      <c r="F1654" s="203"/>
      <c r="G1654" s="203"/>
      <c r="H1654" s="203"/>
      <c r="I1654" s="204"/>
      <c r="J1654" s="204"/>
      <c r="K1654" s="204"/>
      <c r="L1654" s="204"/>
      <c r="M1654" s="204"/>
      <c r="N1654" s="204"/>
    </row>
    <row r="1655" spans="1:14" ht="12.75">
      <c r="A1655" s="201"/>
      <c r="B1655" s="204"/>
      <c r="C1655" s="203"/>
      <c r="D1655" s="203"/>
      <c r="E1655" s="203"/>
      <c r="F1655" s="203"/>
      <c r="G1655" s="203"/>
      <c r="H1655" s="203"/>
      <c r="I1655" s="204"/>
      <c r="J1655" s="204"/>
      <c r="K1655" s="204"/>
      <c r="L1655" s="204"/>
      <c r="M1655" s="204"/>
      <c r="N1655" s="204"/>
    </row>
    <row r="1656" spans="1:14" ht="12.75">
      <c r="A1656" s="201"/>
      <c r="B1656" s="204"/>
      <c r="C1656" s="203"/>
      <c r="D1656" s="203"/>
      <c r="E1656" s="203"/>
      <c r="F1656" s="203"/>
      <c r="G1656" s="203"/>
      <c r="H1656" s="203"/>
      <c r="I1656" s="204"/>
      <c r="J1656" s="204"/>
      <c r="K1656" s="204"/>
      <c r="L1656" s="204"/>
      <c r="M1656" s="204"/>
      <c r="N1656" s="204"/>
    </row>
    <row r="1657" spans="1:14" ht="12.75">
      <c r="A1657" s="201"/>
      <c r="B1657" s="204"/>
      <c r="C1657" s="203"/>
      <c r="D1657" s="203"/>
      <c r="E1657" s="203"/>
      <c r="F1657" s="203"/>
      <c r="G1657" s="203"/>
      <c r="H1657" s="203"/>
      <c r="I1657" s="204"/>
      <c r="J1657" s="204"/>
      <c r="K1657" s="204"/>
      <c r="L1657" s="204"/>
      <c r="M1657" s="204"/>
      <c r="N1657" s="204"/>
    </row>
    <row r="1658" spans="1:14" ht="12.75">
      <c r="A1658" s="201"/>
      <c r="B1658" s="204"/>
      <c r="C1658" s="203"/>
      <c r="D1658" s="203"/>
      <c r="E1658" s="203"/>
      <c r="F1658" s="203"/>
      <c r="G1658" s="203"/>
      <c r="H1658" s="203"/>
      <c r="I1658" s="204"/>
      <c r="J1658" s="204"/>
      <c r="K1658" s="204"/>
      <c r="L1658" s="204"/>
      <c r="M1658" s="204"/>
      <c r="N1658" s="204"/>
    </row>
    <row r="1659" spans="1:14" ht="12.75">
      <c r="A1659" s="201"/>
      <c r="B1659" s="204"/>
      <c r="C1659" s="203"/>
      <c r="D1659" s="203"/>
      <c r="E1659" s="203"/>
      <c r="F1659" s="203"/>
      <c r="G1659" s="203"/>
      <c r="H1659" s="203"/>
      <c r="I1659" s="204"/>
      <c r="J1659" s="204"/>
      <c r="K1659" s="204"/>
      <c r="L1659" s="204"/>
      <c r="M1659" s="204"/>
      <c r="N1659" s="204"/>
    </row>
    <row r="1660" spans="1:14" ht="12.75">
      <c r="A1660" s="201"/>
      <c r="B1660" s="204"/>
      <c r="C1660" s="203"/>
      <c r="D1660" s="203"/>
      <c r="E1660" s="203"/>
      <c r="F1660" s="203"/>
      <c r="G1660" s="203"/>
      <c r="H1660" s="203"/>
      <c r="I1660" s="204"/>
      <c r="J1660" s="204"/>
      <c r="K1660" s="204"/>
      <c r="L1660" s="204"/>
      <c r="M1660" s="204"/>
      <c r="N1660" s="204"/>
    </row>
    <row r="1661" spans="1:14" ht="12.75">
      <c r="A1661" s="201"/>
      <c r="B1661" s="204"/>
      <c r="C1661" s="203"/>
      <c r="D1661" s="203"/>
      <c r="E1661" s="203"/>
      <c r="F1661" s="203"/>
      <c r="G1661" s="203"/>
      <c r="H1661" s="203"/>
      <c r="I1661" s="204"/>
      <c r="J1661" s="204"/>
      <c r="K1661" s="204"/>
      <c r="L1661" s="204"/>
      <c r="M1661" s="204"/>
      <c r="N1661" s="204"/>
    </row>
    <row r="1662" spans="1:14" ht="12.75">
      <c r="A1662" s="201"/>
      <c r="B1662" s="204"/>
      <c r="C1662" s="203"/>
      <c r="D1662" s="203"/>
      <c r="E1662" s="203"/>
      <c r="F1662" s="203"/>
      <c r="G1662" s="203"/>
      <c r="H1662" s="203"/>
      <c r="I1662" s="204"/>
      <c r="J1662" s="204"/>
      <c r="K1662" s="204"/>
      <c r="L1662" s="204"/>
      <c r="M1662" s="204"/>
      <c r="N1662" s="204"/>
    </row>
    <row r="1663" spans="1:14" ht="12.75">
      <c r="A1663" s="201"/>
      <c r="B1663" s="204"/>
      <c r="C1663" s="203"/>
      <c r="D1663" s="203"/>
      <c r="E1663" s="203"/>
      <c r="F1663" s="203"/>
      <c r="G1663" s="203"/>
      <c r="H1663" s="203"/>
      <c r="I1663" s="204"/>
      <c r="J1663" s="204"/>
      <c r="K1663" s="204"/>
      <c r="L1663" s="204"/>
      <c r="M1663" s="204"/>
      <c r="N1663" s="204"/>
    </row>
    <row r="1664" spans="1:14" ht="12.75">
      <c r="A1664" s="201"/>
      <c r="B1664" s="204"/>
      <c r="C1664" s="203"/>
      <c r="D1664" s="203"/>
      <c r="E1664" s="203"/>
      <c r="F1664" s="203"/>
      <c r="G1664" s="203"/>
      <c r="H1664" s="203"/>
      <c r="I1664" s="204"/>
      <c r="J1664" s="204"/>
      <c r="K1664" s="204"/>
      <c r="L1664" s="204"/>
      <c r="M1664" s="204"/>
      <c r="N1664" s="204"/>
    </row>
    <row r="1665" spans="1:14" ht="12.75">
      <c r="A1665" s="201"/>
      <c r="B1665" s="204"/>
      <c r="C1665" s="203"/>
      <c r="D1665" s="203"/>
      <c r="E1665" s="203"/>
      <c r="F1665" s="203"/>
      <c r="G1665" s="203"/>
      <c r="H1665" s="203"/>
      <c r="I1665" s="204"/>
      <c r="J1665" s="204"/>
      <c r="K1665" s="204"/>
      <c r="L1665" s="204"/>
      <c r="M1665" s="204"/>
      <c r="N1665" s="204"/>
    </row>
    <row r="1666" spans="1:14" ht="12.75">
      <c r="A1666" s="201"/>
      <c r="B1666" s="204"/>
      <c r="C1666" s="203"/>
      <c r="D1666" s="203"/>
      <c r="E1666" s="203"/>
      <c r="F1666" s="203"/>
      <c r="G1666" s="203"/>
      <c r="H1666" s="203"/>
      <c r="I1666" s="204"/>
      <c r="J1666" s="204"/>
      <c r="K1666" s="204"/>
      <c r="L1666" s="204"/>
      <c r="M1666" s="204"/>
      <c r="N1666" s="204"/>
    </row>
    <row r="1667" spans="1:14" ht="12.75">
      <c r="A1667" s="201"/>
      <c r="B1667" s="204"/>
      <c r="C1667" s="203"/>
      <c r="D1667" s="203"/>
      <c r="E1667" s="203"/>
      <c r="F1667" s="203"/>
      <c r="G1667" s="203"/>
      <c r="H1667" s="203"/>
      <c r="I1667" s="204"/>
      <c r="J1667" s="204"/>
      <c r="K1667" s="204"/>
      <c r="L1667" s="204"/>
      <c r="M1667" s="204"/>
      <c r="N1667" s="204"/>
    </row>
    <row r="1668" spans="1:14" ht="12.75">
      <c r="A1668" s="201"/>
      <c r="B1668" s="204"/>
      <c r="C1668" s="203"/>
      <c r="D1668" s="203"/>
      <c r="E1668" s="203"/>
      <c r="F1668" s="203"/>
      <c r="G1668" s="203"/>
      <c r="H1668" s="203"/>
      <c r="I1668" s="204"/>
      <c r="J1668" s="204"/>
      <c r="K1668" s="204"/>
      <c r="L1668" s="204"/>
      <c r="M1668" s="204"/>
      <c r="N1668" s="204"/>
    </row>
    <row r="1669" spans="1:14" ht="12.75">
      <c r="A1669" s="201"/>
      <c r="B1669" s="204"/>
      <c r="C1669" s="203"/>
      <c r="D1669" s="203"/>
      <c r="E1669" s="203"/>
      <c r="F1669" s="203"/>
      <c r="G1669" s="203"/>
      <c r="H1669" s="203"/>
      <c r="I1669" s="204"/>
      <c r="J1669" s="204"/>
      <c r="K1669" s="204"/>
      <c r="L1669" s="204"/>
      <c r="M1669" s="204"/>
      <c r="N1669" s="204"/>
    </row>
    <row r="1670" spans="1:14" ht="12.75">
      <c r="A1670" s="201"/>
      <c r="B1670" s="204"/>
      <c r="C1670" s="203"/>
      <c r="D1670" s="203"/>
      <c r="E1670" s="203"/>
      <c r="F1670" s="203"/>
      <c r="G1670" s="203"/>
      <c r="H1670" s="203"/>
      <c r="I1670" s="204"/>
      <c r="J1670" s="204"/>
      <c r="K1670" s="204"/>
      <c r="L1670" s="204"/>
      <c r="M1670" s="204"/>
      <c r="N1670" s="204"/>
    </row>
    <row r="1671" spans="1:14" ht="12.75">
      <c r="A1671" s="201"/>
      <c r="B1671" s="204"/>
      <c r="C1671" s="203"/>
      <c r="D1671" s="203"/>
      <c r="E1671" s="203"/>
      <c r="F1671" s="203"/>
      <c r="G1671" s="203"/>
      <c r="H1671" s="203"/>
      <c r="I1671" s="204"/>
      <c r="J1671" s="204"/>
      <c r="K1671" s="204"/>
      <c r="L1671" s="204"/>
      <c r="M1671" s="204"/>
      <c r="N1671" s="204"/>
    </row>
    <row r="1672" spans="1:14" ht="12.75">
      <c r="A1672" s="201"/>
      <c r="B1672" s="204"/>
      <c r="C1672" s="203"/>
      <c r="D1672" s="203"/>
      <c r="E1672" s="203"/>
      <c r="F1672" s="203"/>
      <c r="G1672" s="203"/>
      <c r="H1672" s="203"/>
      <c r="I1672" s="204"/>
      <c r="J1672" s="204"/>
      <c r="K1672" s="204"/>
      <c r="L1672" s="204"/>
      <c r="M1672" s="204"/>
      <c r="N1672" s="204"/>
    </row>
    <row r="1673" spans="1:14" ht="12.75">
      <c r="A1673" s="201"/>
      <c r="B1673" s="204"/>
      <c r="C1673" s="203"/>
      <c r="D1673" s="203"/>
      <c r="E1673" s="203"/>
      <c r="F1673" s="203"/>
      <c r="G1673" s="203"/>
      <c r="H1673" s="203"/>
      <c r="I1673" s="204"/>
      <c r="J1673" s="204"/>
      <c r="K1673" s="204"/>
      <c r="L1673" s="204"/>
      <c r="M1673" s="204"/>
      <c r="N1673" s="204"/>
    </row>
    <row r="1674" spans="1:14" ht="12.75">
      <c r="A1674" s="201"/>
      <c r="B1674" s="204"/>
      <c r="C1674" s="203"/>
      <c r="D1674" s="203"/>
      <c r="E1674" s="203"/>
      <c r="F1674" s="203"/>
      <c r="G1674" s="203"/>
      <c r="H1674" s="203"/>
      <c r="I1674" s="204"/>
      <c r="J1674" s="204"/>
      <c r="K1674" s="204"/>
      <c r="L1674" s="204"/>
      <c r="M1674" s="204"/>
      <c r="N1674" s="204"/>
    </row>
    <row r="1675" spans="1:14" ht="12.75">
      <c r="A1675" s="201"/>
      <c r="B1675" s="204"/>
      <c r="C1675" s="203"/>
      <c r="D1675" s="203"/>
      <c r="E1675" s="203"/>
      <c r="F1675" s="203"/>
      <c r="G1675" s="203"/>
      <c r="H1675" s="203"/>
      <c r="I1675" s="204"/>
      <c r="J1675" s="204"/>
      <c r="K1675" s="204"/>
      <c r="L1675" s="204"/>
      <c r="M1675" s="204"/>
      <c r="N1675" s="204"/>
    </row>
    <row r="1676" spans="1:14" ht="12.75">
      <c r="A1676" s="201"/>
      <c r="B1676" s="204"/>
      <c r="C1676" s="203"/>
      <c r="D1676" s="203"/>
      <c r="E1676" s="203"/>
      <c r="F1676" s="203"/>
      <c r="G1676" s="203"/>
      <c r="H1676" s="203"/>
      <c r="I1676" s="204"/>
      <c r="J1676" s="204"/>
      <c r="K1676" s="204"/>
      <c r="L1676" s="204"/>
      <c r="M1676" s="204"/>
      <c r="N1676" s="204"/>
    </row>
    <row r="1677" spans="1:14" ht="12.75">
      <c r="A1677" s="201"/>
      <c r="B1677" s="204"/>
      <c r="C1677" s="203"/>
      <c r="D1677" s="203"/>
      <c r="E1677" s="203"/>
      <c r="F1677" s="203"/>
      <c r="G1677" s="203"/>
      <c r="H1677" s="203"/>
      <c r="I1677" s="204"/>
      <c r="J1677" s="204"/>
      <c r="K1677" s="204"/>
      <c r="L1677" s="204"/>
      <c r="M1677" s="204"/>
      <c r="N1677" s="204"/>
    </row>
    <row r="1678" spans="1:14" ht="12.75">
      <c r="A1678" s="201"/>
      <c r="B1678" s="204"/>
      <c r="C1678" s="203"/>
      <c r="D1678" s="203"/>
      <c r="E1678" s="203"/>
      <c r="F1678" s="203"/>
      <c r="G1678" s="203"/>
      <c r="H1678" s="203"/>
      <c r="I1678" s="204"/>
      <c r="J1678" s="204"/>
      <c r="K1678" s="204"/>
      <c r="L1678" s="204"/>
      <c r="M1678" s="204"/>
      <c r="N1678" s="204"/>
    </row>
    <row r="1679" spans="1:14" ht="12.75">
      <c r="A1679" s="201"/>
      <c r="B1679" s="204"/>
      <c r="C1679" s="203"/>
      <c r="D1679" s="203"/>
      <c r="E1679" s="203"/>
      <c r="F1679" s="203"/>
      <c r="G1679" s="203"/>
      <c r="H1679" s="203"/>
      <c r="I1679" s="204"/>
      <c r="J1679" s="204"/>
      <c r="K1679" s="204"/>
      <c r="L1679" s="204"/>
      <c r="M1679" s="204"/>
      <c r="N1679" s="204"/>
    </row>
    <row r="1680" spans="1:14" ht="12.75">
      <c r="A1680" s="201"/>
      <c r="B1680" s="204"/>
      <c r="C1680" s="203"/>
      <c r="D1680" s="203"/>
      <c r="E1680" s="203"/>
      <c r="F1680" s="203"/>
      <c r="G1680" s="203"/>
      <c r="H1680" s="203"/>
      <c r="I1680" s="204"/>
      <c r="J1680" s="204"/>
      <c r="K1680" s="204"/>
      <c r="L1680" s="204"/>
      <c r="M1680" s="204"/>
      <c r="N1680" s="204"/>
    </row>
    <row r="1681" spans="1:14" ht="12.75">
      <c r="A1681" s="201"/>
      <c r="B1681" s="204"/>
      <c r="C1681" s="203"/>
      <c r="D1681" s="203"/>
      <c r="E1681" s="203"/>
      <c r="F1681" s="203"/>
      <c r="G1681" s="203"/>
      <c r="H1681" s="203"/>
      <c r="I1681" s="204"/>
      <c r="J1681" s="204"/>
      <c r="K1681" s="204"/>
      <c r="L1681" s="204"/>
      <c r="M1681" s="204"/>
      <c r="N1681" s="204"/>
    </row>
    <row r="1682" spans="1:14" ht="12.75">
      <c r="A1682" s="201"/>
      <c r="B1682" s="204"/>
      <c r="C1682" s="203"/>
      <c r="D1682" s="203"/>
      <c r="E1682" s="203"/>
      <c r="F1682" s="203"/>
      <c r="G1682" s="203"/>
      <c r="H1682" s="203"/>
      <c r="I1682" s="204"/>
      <c r="J1682" s="204"/>
      <c r="K1682" s="204"/>
      <c r="L1682" s="204"/>
      <c r="M1682" s="204"/>
      <c r="N1682" s="204"/>
    </row>
    <row r="1683" spans="1:14" ht="12.75">
      <c r="A1683" s="201"/>
      <c r="B1683" s="204"/>
      <c r="C1683" s="203"/>
      <c r="D1683" s="203"/>
      <c r="E1683" s="203"/>
      <c r="F1683" s="203"/>
      <c r="G1683" s="203"/>
      <c r="H1683" s="203"/>
      <c r="I1683" s="204"/>
      <c r="J1683" s="204"/>
      <c r="K1683" s="204"/>
      <c r="L1683" s="204"/>
      <c r="M1683" s="204"/>
      <c r="N1683" s="204"/>
    </row>
    <row r="1684" spans="1:14" ht="12.75">
      <c r="A1684" s="201"/>
      <c r="B1684" s="204"/>
      <c r="C1684" s="203"/>
      <c r="D1684" s="203"/>
      <c r="E1684" s="203"/>
      <c r="F1684" s="203"/>
      <c r="G1684" s="203"/>
      <c r="H1684" s="203"/>
      <c r="I1684" s="204"/>
      <c r="J1684" s="204"/>
      <c r="K1684" s="204"/>
      <c r="L1684" s="204"/>
      <c r="M1684" s="204"/>
      <c r="N1684" s="204"/>
    </row>
    <row r="1685" spans="1:14" ht="12.75">
      <c r="A1685" s="201"/>
      <c r="B1685" s="204"/>
      <c r="C1685" s="203"/>
      <c r="D1685" s="203"/>
      <c r="E1685" s="203"/>
      <c r="F1685" s="203"/>
      <c r="G1685" s="203"/>
      <c r="H1685" s="203"/>
      <c r="I1685" s="204"/>
      <c r="J1685" s="204"/>
      <c r="K1685" s="204"/>
      <c r="L1685" s="204"/>
      <c r="M1685" s="204"/>
      <c r="N1685" s="204"/>
    </row>
    <row r="1686" spans="1:14" ht="12.75">
      <c r="A1686" s="201"/>
      <c r="B1686" s="204"/>
      <c r="C1686" s="203"/>
      <c r="D1686" s="203"/>
      <c r="E1686" s="203"/>
      <c r="F1686" s="203"/>
      <c r="G1686" s="203"/>
      <c r="H1686" s="203"/>
      <c r="I1686" s="204"/>
      <c r="J1686" s="204"/>
      <c r="K1686" s="204"/>
      <c r="L1686" s="204"/>
      <c r="M1686" s="204"/>
      <c r="N1686" s="204"/>
    </row>
    <row r="1687" spans="1:14" ht="12.75">
      <c r="A1687" s="201"/>
      <c r="B1687" s="204"/>
      <c r="C1687" s="203"/>
      <c r="D1687" s="203"/>
      <c r="E1687" s="203"/>
      <c r="F1687" s="203"/>
      <c r="G1687" s="203"/>
      <c r="H1687" s="203"/>
      <c r="I1687" s="204"/>
      <c r="J1687" s="204"/>
      <c r="K1687" s="204"/>
      <c r="L1687" s="204"/>
      <c r="M1687" s="204"/>
      <c r="N1687" s="204"/>
    </row>
    <row r="1688" spans="1:14" ht="12.75">
      <c r="A1688" s="201"/>
      <c r="B1688" s="204"/>
      <c r="C1688" s="203"/>
      <c r="D1688" s="203"/>
      <c r="E1688" s="203"/>
      <c r="F1688" s="203"/>
      <c r="G1688" s="203"/>
      <c r="H1688" s="203"/>
      <c r="I1688" s="204"/>
      <c r="J1688" s="204"/>
      <c r="K1688" s="204"/>
      <c r="L1688" s="204"/>
      <c r="M1688" s="204"/>
      <c r="N1688" s="204"/>
    </row>
    <row r="1689" spans="1:14" ht="12.75">
      <c r="A1689" s="201"/>
      <c r="B1689" s="204"/>
      <c r="C1689" s="203"/>
      <c r="D1689" s="203"/>
      <c r="E1689" s="203"/>
      <c r="F1689" s="203"/>
      <c r="G1689" s="203"/>
      <c r="H1689" s="203"/>
      <c r="I1689" s="204"/>
      <c r="J1689" s="204"/>
      <c r="K1689" s="204"/>
      <c r="L1689" s="204"/>
      <c r="M1689" s="204"/>
      <c r="N1689" s="204"/>
    </row>
    <row r="1690" spans="1:14" ht="12.75">
      <c r="A1690" s="201"/>
      <c r="B1690" s="204"/>
      <c r="C1690" s="203"/>
      <c r="D1690" s="203"/>
      <c r="E1690" s="203"/>
      <c r="F1690" s="203"/>
      <c r="G1690" s="203"/>
      <c r="H1690" s="203"/>
      <c r="I1690" s="204"/>
      <c r="J1690" s="204"/>
      <c r="K1690" s="204"/>
      <c r="L1690" s="204"/>
      <c r="M1690" s="204"/>
      <c r="N1690" s="204"/>
    </row>
    <row r="1691" spans="1:14" ht="12.75">
      <c r="A1691" s="201"/>
      <c r="B1691" s="204"/>
      <c r="C1691" s="203"/>
      <c r="D1691" s="203"/>
      <c r="E1691" s="203"/>
      <c r="F1691" s="203"/>
      <c r="G1691" s="203"/>
      <c r="H1691" s="203"/>
      <c r="I1691" s="204"/>
      <c r="J1691" s="204"/>
      <c r="K1691" s="204"/>
      <c r="L1691" s="204"/>
      <c r="M1691" s="204"/>
      <c r="N1691" s="204"/>
    </row>
    <row r="1692" spans="1:14" ht="12.75">
      <c r="A1692" s="201"/>
      <c r="B1692" s="204"/>
      <c r="C1692" s="203"/>
      <c r="D1692" s="203"/>
      <c r="E1692" s="203"/>
      <c r="F1692" s="203"/>
      <c r="G1692" s="203"/>
      <c r="H1692" s="203"/>
      <c r="I1692" s="204"/>
      <c r="J1692" s="204"/>
      <c r="K1692" s="204"/>
      <c r="L1692" s="204"/>
      <c r="M1692" s="204"/>
      <c r="N1692" s="204"/>
    </row>
    <row r="1693" spans="1:14" ht="12.75">
      <c r="A1693" s="201"/>
      <c r="B1693" s="204"/>
      <c r="C1693" s="203"/>
      <c r="D1693" s="203"/>
      <c r="E1693" s="203"/>
      <c r="F1693" s="203"/>
      <c r="G1693" s="203"/>
      <c r="H1693" s="203"/>
      <c r="I1693" s="204"/>
      <c r="J1693" s="204"/>
      <c r="K1693" s="204"/>
      <c r="L1693" s="204"/>
      <c r="M1693" s="204"/>
      <c r="N1693" s="204"/>
    </row>
    <row r="1694" spans="1:14" ht="12.75">
      <c r="A1694" s="201"/>
      <c r="B1694" s="204"/>
      <c r="C1694" s="203"/>
      <c r="D1694" s="203"/>
      <c r="E1694" s="203"/>
      <c r="F1694" s="203"/>
      <c r="G1694" s="203"/>
      <c r="H1694" s="203"/>
      <c r="I1694" s="204"/>
      <c r="J1694" s="204"/>
      <c r="K1694" s="204"/>
      <c r="L1694" s="204"/>
      <c r="M1694" s="204"/>
      <c r="N1694" s="204"/>
    </row>
    <row r="1695" spans="1:14" ht="12.75">
      <c r="A1695" s="201"/>
      <c r="B1695" s="204"/>
      <c r="C1695" s="203"/>
      <c r="D1695" s="203"/>
      <c r="E1695" s="203"/>
      <c r="F1695" s="203"/>
      <c r="G1695" s="203"/>
      <c r="H1695" s="203"/>
      <c r="I1695" s="204"/>
      <c r="J1695" s="204"/>
      <c r="K1695" s="204"/>
      <c r="L1695" s="204"/>
      <c r="M1695" s="204"/>
      <c r="N1695" s="204"/>
    </row>
    <row r="1696" spans="1:14" ht="12.75">
      <c r="A1696" s="201"/>
      <c r="B1696" s="204"/>
      <c r="C1696" s="203"/>
      <c r="D1696" s="203"/>
      <c r="E1696" s="203"/>
      <c r="F1696" s="203"/>
      <c r="G1696" s="203"/>
      <c r="H1696" s="203"/>
      <c r="I1696" s="204"/>
      <c r="J1696" s="204"/>
      <c r="K1696" s="204"/>
      <c r="L1696" s="204"/>
      <c r="M1696" s="204"/>
      <c r="N1696" s="204"/>
    </row>
    <row r="1697" spans="1:14" ht="12.75">
      <c r="A1697" s="201"/>
      <c r="B1697" s="204"/>
      <c r="C1697" s="203"/>
      <c r="D1697" s="203"/>
      <c r="E1697" s="203"/>
      <c r="F1697" s="203"/>
      <c r="G1697" s="203"/>
      <c r="H1697" s="203"/>
      <c r="I1697" s="204"/>
      <c r="J1697" s="204"/>
      <c r="K1697" s="204"/>
      <c r="L1697" s="204"/>
      <c r="M1697" s="204"/>
      <c r="N1697" s="204"/>
    </row>
    <row r="1698" spans="1:14" ht="12.75">
      <c r="A1698" s="201"/>
      <c r="B1698" s="204"/>
      <c r="C1698" s="203"/>
      <c r="D1698" s="203"/>
      <c r="E1698" s="203"/>
      <c r="F1698" s="203"/>
      <c r="G1698" s="203"/>
      <c r="H1698" s="203"/>
      <c r="I1698" s="204"/>
      <c r="J1698" s="204"/>
      <c r="K1698" s="204"/>
      <c r="L1698" s="204"/>
      <c r="M1698" s="204"/>
      <c r="N1698" s="204"/>
    </row>
    <row r="1699" spans="1:14" ht="12.75">
      <c r="A1699" s="201"/>
      <c r="B1699" s="204"/>
      <c r="C1699" s="203"/>
      <c r="D1699" s="203"/>
      <c r="E1699" s="203"/>
      <c r="F1699" s="203"/>
      <c r="G1699" s="203"/>
      <c r="H1699" s="203"/>
      <c r="I1699" s="204"/>
      <c r="J1699" s="204"/>
      <c r="K1699" s="204"/>
      <c r="L1699" s="204"/>
      <c r="M1699" s="204"/>
      <c r="N1699" s="204"/>
    </row>
    <row r="1700" spans="1:14" ht="12.75">
      <c r="A1700" s="201"/>
      <c r="B1700" s="204"/>
      <c r="C1700" s="203"/>
      <c r="D1700" s="203"/>
      <c r="E1700" s="203"/>
      <c r="F1700" s="203"/>
      <c r="G1700" s="203"/>
      <c r="H1700" s="203"/>
      <c r="I1700" s="204"/>
      <c r="J1700" s="204"/>
      <c r="K1700" s="204"/>
      <c r="L1700" s="204"/>
      <c r="M1700" s="204"/>
      <c r="N1700" s="204"/>
    </row>
    <row r="1701" spans="1:14" ht="12.75">
      <c r="A1701" s="201"/>
      <c r="B1701" s="204"/>
      <c r="C1701" s="203"/>
      <c r="D1701" s="203"/>
      <c r="E1701" s="203"/>
      <c r="F1701" s="203"/>
      <c r="G1701" s="203"/>
      <c r="H1701" s="203"/>
      <c r="I1701" s="204"/>
      <c r="J1701" s="204"/>
      <c r="K1701" s="204"/>
      <c r="L1701" s="204"/>
      <c r="M1701" s="204"/>
      <c r="N1701" s="204"/>
    </row>
    <row r="1702" spans="1:14" ht="12.75">
      <c r="A1702" s="201"/>
      <c r="B1702" s="204"/>
      <c r="C1702" s="203"/>
      <c r="D1702" s="203"/>
      <c r="E1702" s="203"/>
      <c r="F1702" s="203"/>
      <c r="G1702" s="203"/>
      <c r="H1702" s="203"/>
      <c r="I1702" s="204"/>
      <c r="J1702" s="204"/>
      <c r="K1702" s="204"/>
      <c r="L1702" s="204"/>
      <c r="M1702" s="204"/>
      <c r="N1702" s="204"/>
    </row>
    <row r="1703" spans="1:14" ht="12.75">
      <c r="A1703" s="201"/>
      <c r="B1703" s="204"/>
      <c r="C1703" s="203"/>
      <c r="D1703" s="203"/>
      <c r="E1703" s="203"/>
      <c r="F1703" s="203"/>
      <c r="G1703" s="203"/>
      <c r="H1703" s="203"/>
      <c r="I1703" s="204"/>
      <c r="J1703" s="204"/>
      <c r="K1703" s="204"/>
      <c r="L1703" s="204"/>
      <c r="M1703" s="204"/>
      <c r="N1703" s="204"/>
    </row>
    <row r="1704" spans="1:14" ht="12.75">
      <c r="A1704" s="201"/>
      <c r="B1704" s="204"/>
      <c r="C1704" s="203"/>
      <c r="D1704" s="203"/>
      <c r="E1704" s="203"/>
      <c r="F1704" s="203"/>
      <c r="G1704" s="203"/>
      <c r="H1704" s="203"/>
      <c r="I1704" s="204"/>
      <c r="J1704" s="204"/>
      <c r="K1704" s="204"/>
      <c r="L1704" s="204"/>
      <c r="M1704" s="204"/>
      <c r="N1704" s="204"/>
    </row>
    <row r="1705" spans="1:14" ht="12.75">
      <c r="A1705" s="201"/>
      <c r="B1705" s="204"/>
      <c r="C1705" s="203"/>
      <c r="D1705" s="203"/>
      <c r="E1705" s="203"/>
      <c r="F1705" s="203"/>
      <c r="G1705" s="203"/>
      <c r="H1705" s="203"/>
      <c r="I1705" s="204"/>
      <c r="J1705" s="204"/>
      <c r="K1705" s="204"/>
      <c r="L1705" s="204"/>
      <c r="M1705" s="204"/>
      <c r="N1705" s="204"/>
    </row>
    <row r="1706" spans="1:14" ht="12.75">
      <c r="A1706" s="201"/>
      <c r="B1706" s="204"/>
      <c r="C1706" s="203"/>
      <c r="D1706" s="203"/>
      <c r="E1706" s="203"/>
      <c r="F1706" s="203"/>
      <c r="G1706" s="203"/>
      <c r="H1706" s="203"/>
      <c r="I1706" s="204"/>
      <c r="J1706" s="204"/>
      <c r="K1706" s="204"/>
      <c r="L1706" s="204"/>
      <c r="M1706" s="204"/>
      <c r="N1706" s="204"/>
    </row>
    <row r="1707" spans="1:14" ht="12.75">
      <c r="A1707" s="201"/>
      <c r="B1707" s="204"/>
      <c r="C1707" s="203"/>
      <c r="D1707" s="203"/>
      <c r="E1707" s="203"/>
      <c r="F1707" s="203"/>
      <c r="G1707" s="203"/>
      <c r="H1707" s="203"/>
      <c r="I1707" s="204"/>
      <c r="J1707" s="204"/>
      <c r="K1707" s="204"/>
      <c r="L1707" s="204"/>
      <c r="M1707" s="204"/>
      <c r="N1707" s="204"/>
    </row>
    <row r="1708" spans="1:14" ht="12.75">
      <c r="A1708" s="201"/>
      <c r="B1708" s="204"/>
      <c r="C1708" s="203"/>
      <c r="D1708" s="203"/>
      <c r="E1708" s="203"/>
      <c r="F1708" s="203"/>
      <c r="G1708" s="203"/>
      <c r="H1708" s="203"/>
      <c r="I1708" s="204"/>
      <c r="J1708" s="204"/>
      <c r="K1708" s="204"/>
      <c r="L1708" s="204"/>
      <c r="M1708" s="204"/>
      <c r="N1708" s="204"/>
    </row>
    <row r="1709" spans="1:14" ht="12.75">
      <c r="A1709" s="201"/>
      <c r="B1709" s="204"/>
      <c r="C1709" s="203"/>
      <c r="D1709" s="203"/>
      <c r="E1709" s="203"/>
      <c r="F1709" s="203"/>
      <c r="G1709" s="203"/>
      <c r="H1709" s="203"/>
      <c r="I1709" s="204"/>
      <c r="J1709" s="204"/>
      <c r="K1709" s="204"/>
      <c r="L1709" s="204"/>
      <c r="M1709" s="204"/>
      <c r="N1709" s="204"/>
    </row>
    <row r="1710" spans="1:14" ht="12.75">
      <c r="A1710" s="201"/>
      <c r="B1710" s="204"/>
      <c r="C1710" s="203"/>
      <c r="D1710" s="203"/>
      <c r="E1710" s="203"/>
      <c r="F1710" s="203"/>
      <c r="G1710" s="203"/>
      <c r="H1710" s="203"/>
      <c r="I1710" s="204"/>
      <c r="J1710" s="204"/>
      <c r="K1710" s="204"/>
      <c r="L1710" s="204"/>
      <c r="M1710" s="204"/>
      <c r="N1710" s="204"/>
    </row>
    <row r="1711" spans="1:14" ht="12.75">
      <c r="A1711" s="201"/>
      <c r="B1711" s="204"/>
      <c r="C1711" s="203"/>
      <c r="D1711" s="203"/>
      <c r="E1711" s="203"/>
      <c r="F1711" s="203"/>
      <c r="G1711" s="203"/>
      <c r="H1711" s="203"/>
      <c r="I1711" s="204"/>
      <c r="J1711" s="204"/>
      <c r="K1711" s="204"/>
      <c r="L1711" s="204"/>
      <c r="M1711" s="204"/>
      <c r="N1711" s="204"/>
    </row>
    <row r="1712" spans="1:14" ht="12.75">
      <c r="A1712" s="201"/>
      <c r="B1712" s="204"/>
      <c r="C1712" s="203"/>
      <c r="D1712" s="203"/>
      <c r="E1712" s="203"/>
      <c r="F1712" s="203"/>
      <c r="G1712" s="203"/>
      <c r="H1712" s="203"/>
      <c r="I1712" s="204"/>
      <c r="J1712" s="204"/>
      <c r="K1712" s="204"/>
      <c r="L1712" s="204"/>
      <c r="M1712" s="204"/>
      <c r="N1712" s="204"/>
    </row>
    <row r="1713" spans="1:14" ht="12.75">
      <c r="A1713" s="201"/>
      <c r="B1713" s="204"/>
      <c r="C1713" s="203"/>
      <c r="D1713" s="203"/>
      <c r="E1713" s="203"/>
      <c r="F1713" s="203"/>
      <c r="G1713" s="203"/>
      <c r="H1713" s="203"/>
      <c r="I1713" s="204"/>
      <c r="J1713" s="204"/>
      <c r="K1713" s="204"/>
      <c r="L1713" s="204"/>
      <c r="M1713" s="204"/>
      <c r="N1713" s="204"/>
    </row>
    <row r="1714" spans="1:14" ht="12.75">
      <c r="A1714" s="201"/>
      <c r="B1714" s="204"/>
      <c r="C1714" s="203"/>
      <c r="D1714" s="203"/>
      <c r="E1714" s="203"/>
      <c r="F1714" s="203"/>
      <c r="G1714" s="203"/>
      <c r="H1714" s="203"/>
      <c r="I1714" s="204"/>
      <c r="J1714" s="204"/>
      <c r="K1714" s="204"/>
      <c r="L1714" s="204"/>
      <c r="M1714" s="204"/>
      <c r="N1714" s="204"/>
    </row>
    <row r="1715" spans="1:14" ht="12.75">
      <c r="A1715" s="201"/>
      <c r="B1715" s="204"/>
      <c r="C1715" s="203"/>
      <c r="D1715" s="203"/>
      <c r="E1715" s="203"/>
      <c r="F1715" s="203"/>
      <c r="G1715" s="203"/>
      <c r="H1715" s="203"/>
      <c r="I1715" s="204"/>
      <c r="J1715" s="204"/>
      <c r="K1715" s="204"/>
      <c r="L1715" s="204"/>
      <c r="M1715" s="204"/>
      <c r="N1715" s="204"/>
    </row>
    <row r="1716" spans="1:14" ht="12.75">
      <c r="A1716" s="201"/>
      <c r="B1716" s="204"/>
      <c r="C1716" s="203"/>
      <c r="D1716" s="203"/>
      <c r="E1716" s="203"/>
      <c r="F1716" s="203"/>
      <c r="G1716" s="203"/>
      <c r="H1716" s="203"/>
      <c r="I1716" s="204"/>
      <c r="J1716" s="204"/>
      <c r="K1716" s="204"/>
      <c r="L1716" s="204"/>
      <c r="M1716" s="204"/>
      <c r="N1716" s="204"/>
    </row>
    <row r="1717" spans="1:14" ht="12.75">
      <c r="A1717" s="201"/>
      <c r="B1717" s="204"/>
      <c r="C1717" s="203"/>
      <c r="D1717" s="203"/>
      <c r="E1717" s="203"/>
      <c r="F1717" s="203"/>
      <c r="G1717" s="203"/>
      <c r="H1717" s="203"/>
      <c r="I1717" s="204"/>
      <c r="J1717" s="204"/>
      <c r="K1717" s="204"/>
      <c r="L1717" s="204"/>
      <c r="M1717" s="204"/>
      <c r="N1717" s="204"/>
    </row>
    <row r="1718" spans="1:14" ht="12.75">
      <c r="A1718" s="201"/>
      <c r="B1718" s="204"/>
      <c r="C1718" s="203"/>
      <c r="D1718" s="203"/>
      <c r="E1718" s="203"/>
      <c r="F1718" s="203"/>
      <c r="G1718" s="203"/>
      <c r="H1718" s="203"/>
      <c r="I1718" s="204"/>
      <c r="J1718" s="204"/>
      <c r="K1718" s="204"/>
      <c r="L1718" s="204"/>
      <c r="M1718" s="204"/>
      <c r="N1718" s="204"/>
    </row>
    <row r="1719" spans="1:14" ht="12.75">
      <c r="A1719" s="201"/>
      <c r="B1719" s="204"/>
      <c r="C1719" s="203"/>
      <c r="D1719" s="203"/>
      <c r="E1719" s="203"/>
      <c r="F1719" s="203"/>
      <c r="G1719" s="203"/>
      <c r="H1719" s="203"/>
      <c r="I1719" s="204"/>
      <c r="J1719" s="204"/>
      <c r="K1719" s="204"/>
      <c r="L1719" s="204"/>
      <c r="M1719" s="204"/>
      <c r="N1719" s="204"/>
    </row>
    <row r="1720" spans="1:14" ht="12.75">
      <c r="A1720" s="201"/>
      <c r="B1720" s="204"/>
      <c r="C1720" s="203"/>
      <c r="D1720" s="203"/>
      <c r="E1720" s="203"/>
      <c r="F1720" s="203"/>
      <c r="G1720" s="203"/>
      <c r="H1720" s="203"/>
      <c r="I1720" s="204"/>
      <c r="J1720" s="204"/>
      <c r="K1720" s="204"/>
      <c r="L1720" s="204"/>
      <c r="M1720" s="204"/>
      <c r="N1720" s="204"/>
    </row>
    <row r="1721" spans="1:14" ht="12.75">
      <c r="A1721" s="201"/>
      <c r="B1721" s="204"/>
      <c r="C1721" s="203"/>
      <c r="D1721" s="203"/>
      <c r="E1721" s="203"/>
      <c r="F1721" s="203"/>
      <c r="G1721" s="203"/>
      <c r="H1721" s="203"/>
      <c r="I1721" s="204"/>
      <c r="J1721" s="204"/>
      <c r="K1721" s="204"/>
      <c r="L1721" s="204"/>
      <c r="M1721" s="204"/>
      <c r="N1721" s="204"/>
    </row>
    <row r="1722" spans="1:14" ht="12.75">
      <c r="A1722" s="201"/>
      <c r="B1722" s="204"/>
      <c r="C1722" s="203"/>
      <c r="D1722" s="203"/>
      <c r="E1722" s="203"/>
      <c r="F1722" s="203"/>
      <c r="G1722" s="203"/>
      <c r="H1722" s="203"/>
      <c r="I1722" s="204"/>
      <c r="J1722" s="204"/>
      <c r="K1722" s="204"/>
      <c r="L1722" s="204"/>
      <c r="M1722" s="204"/>
      <c r="N1722" s="204"/>
    </row>
    <row r="1723" spans="1:14" ht="12.75">
      <c r="A1723" s="201"/>
      <c r="B1723" s="204"/>
      <c r="C1723" s="203"/>
      <c r="D1723" s="203"/>
      <c r="E1723" s="203"/>
      <c r="F1723" s="203"/>
      <c r="G1723" s="203"/>
      <c r="H1723" s="203"/>
      <c r="I1723" s="204"/>
      <c r="J1723" s="204"/>
      <c r="K1723" s="204"/>
      <c r="L1723" s="204"/>
      <c r="M1723" s="204"/>
      <c r="N1723" s="204"/>
    </row>
    <row r="1724" spans="1:14" ht="12.75">
      <c r="A1724" s="201"/>
      <c r="B1724" s="204"/>
      <c r="C1724" s="203"/>
      <c r="D1724" s="203"/>
      <c r="E1724" s="203"/>
      <c r="F1724" s="203"/>
      <c r="G1724" s="203"/>
      <c r="H1724" s="203"/>
      <c r="I1724" s="204"/>
      <c r="J1724" s="204"/>
      <c r="K1724" s="204"/>
      <c r="L1724" s="204"/>
      <c r="M1724" s="204"/>
      <c r="N1724" s="204"/>
    </row>
    <row r="1725" spans="1:14" ht="12.75">
      <c r="A1725" s="201"/>
      <c r="B1725" s="204"/>
      <c r="C1725" s="203"/>
      <c r="D1725" s="203"/>
      <c r="E1725" s="203"/>
      <c r="F1725" s="203"/>
      <c r="G1725" s="203"/>
      <c r="H1725" s="203"/>
      <c r="I1725" s="204"/>
      <c r="J1725" s="204"/>
      <c r="K1725" s="204"/>
      <c r="L1725" s="204"/>
      <c r="M1725" s="204"/>
      <c r="N1725" s="204"/>
    </row>
    <row r="1726" spans="1:14" ht="12.75">
      <c r="A1726" s="201"/>
      <c r="B1726" s="204"/>
      <c r="C1726" s="203"/>
      <c r="D1726" s="203"/>
      <c r="E1726" s="203"/>
      <c r="F1726" s="203"/>
      <c r="G1726" s="203"/>
      <c r="H1726" s="203"/>
      <c r="I1726" s="204"/>
      <c r="J1726" s="204"/>
      <c r="K1726" s="204"/>
      <c r="L1726" s="204"/>
      <c r="M1726" s="204"/>
      <c r="N1726" s="204"/>
    </row>
    <row r="1727" spans="1:14" ht="12.75">
      <c r="A1727" s="201"/>
      <c r="B1727" s="204"/>
      <c r="C1727" s="203"/>
      <c r="D1727" s="203"/>
      <c r="E1727" s="203"/>
      <c r="F1727" s="203"/>
      <c r="G1727" s="203"/>
      <c r="H1727" s="203"/>
      <c r="I1727" s="204"/>
      <c r="J1727" s="204"/>
      <c r="K1727" s="204"/>
      <c r="L1727" s="204"/>
      <c r="M1727" s="204"/>
      <c r="N1727" s="204"/>
    </row>
    <row r="1728" spans="1:14" ht="12.75">
      <c r="A1728" s="201"/>
      <c r="B1728" s="204"/>
      <c r="C1728" s="203"/>
      <c r="D1728" s="203"/>
      <c r="E1728" s="203"/>
      <c r="F1728" s="203"/>
      <c r="G1728" s="203"/>
      <c r="H1728" s="203"/>
      <c r="I1728" s="204"/>
      <c r="J1728" s="204"/>
      <c r="K1728" s="204"/>
      <c r="L1728" s="204"/>
      <c r="M1728" s="204"/>
      <c r="N1728" s="204"/>
    </row>
    <row r="1729" spans="1:14" ht="12.75">
      <c r="A1729" s="201"/>
      <c r="B1729" s="204"/>
      <c r="C1729" s="203"/>
      <c r="D1729" s="203"/>
      <c r="E1729" s="203"/>
      <c r="F1729" s="203"/>
      <c r="G1729" s="203"/>
      <c r="H1729" s="203"/>
      <c r="I1729" s="204"/>
      <c r="J1729" s="204"/>
      <c r="K1729" s="204"/>
      <c r="L1729" s="204"/>
      <c r="M1729" s="204"/>
      <c r="N1729" s="204"/>
    </row>
    <row r="1730" spans="1:14" ht="12.75">
      <c r="A1730" s="201"/>
      <c r="B1730" s="204"/>
      <c r="C1730" s="203"/>
      <c r="D1730" s="203"/>
      <c r="E1730" s="203"/>
      <c r="F1730" s="203"/>
      <c r="G1730" s="203"/>
      <c r="H1730" s="203"/>
      <c r="I1730" s="204"/>
      <c r="J1730" s="204"/>
      <c r="K1730" s="204"/>
      <c r="L1730" s="204"/>
      <c r="M1730" s="204"/>
      <c r="N1730" s="204"/>
    </row>
    <row r="1731" spans="1:14" ht="12.75">
      <c r="A1731" s="201"/>
      <c r="B1731" s="204"/>
      <c r="C1731" s="203"/>
      <c r="D1731" s="203"/>
      <c r="E1731" s="203"/>
      <c r="F1731" s="203"/>
      <c r="G1731" s="203"/>
      <c r="H1731" s="203"/>
      <c r="I1731" s="204"/>
      <c r="J1731" s="204"/>
      <c r="K1731" s="204"/>
      <c r="L1731" s="204"/>
      <c r="M1731" s="204"/>
      <c r="N1731" s="204"/>
    </row>
    <row r="1732" spans="1:14" ht="12.75">
      <c r="A1732" s="201"/>
      <c r="B1732" s="204"/>
      <c r="C1732" s="203"/>
      <c r="D1732" s="203"/>
      <c r="E1732" s="203"/>
      <c r="F1732" s="203"/>
      <c r="G1732" s="203"/>
      <c r="H1732" s="203"/>
      <c r="I1732" s="204"/>
      <c r="J1732" s="204"/>
      <c r="K1732" s="204"/>
      <c r="L1732" s="204"/>
      <c r="M1732" s="204"/>
      <c r="N1732" s="204"/>
    </row>
    <row r="1733" spans="1:14" ht="12.75">
      <c r="A1733" s="201"/>
      <c r="B1733" s="204"/>
      <c r="C1733" s="203"/>
      <c r="D1733" s="203"/>
      <c r="E1733" s="203"/>
      <c r="F1733" s="203"/>
      <c r="G1733" s="203"/>
      <c r="H1733" s="203"/>
      <c r="I1733" s="204"/>
      <c r="J1733" s="204"/>
      <c r="K1733" s="204"/>
      <c r="L1733" s="204"/>
      <c r="M1733" s="204"/>
      <c r="N1733" s="204"/>
    </row>
    <row r="1734" spans="1:14" ht="12.75">
      <c r="A1734" s="201"/>
      <c r="B1734" s="204"/>
      <c r="C1734" s="203"/>
      <c r="D1734" s="203"/>
      <c r="E1734" s="203"/>
      <c r="F1734" s="203"/>
      <c r="G1734" s="203"/>
      <c r="H1734" s="203"/>
      <c r="I1734" s="204"/>
      <c r="J1734" s="204"/>
      <c r="K1734" s="204"/>
      <c r="L1734" s="204"/>
      <c r="M1734" s="204"/>
      <c r="N1734" s="204"/>
    </row>
    <row r="1735" spans="1:14" ht="12.75">
      <c r="A1735" s="201"/>
      <c r="B1735" s="204"/>
      <c r="C1735" s="203"/>
      <c r="D1735" s="203"/>
      <c r="E1735" s="203"/>
      <c r="F1735" s="203"/>
      <c r="G1735" s="203"/>
      <c r="H1735" s="203"/>
      <c r="I1735" s="204"/>
      <c r="J1735" s="204"/>
      <c r="K1735" s="204"/>
      <c r="L1735" s="204"/>
      <c r="M1735" s="204"/>
      <c r="N1735" s="204"/>
    </row>
    <row r="1736" spans="1:14" ht="12.75">
      <c r="A1736" s="201"/>
      <c r="B1736" s="204"/>
      <c r="C1736" s="203"/>
      <c r="D1736" s="203"/>
      <c r="E1736" s="203"/>
      <c r="F1736" s="203"/>
      <c r="G1736" s="203"/>
      <c r="H1736" s="203"/>
      <c r="I1736" s="204"/>
      <c r="J1736" s="204"/>
      <c r="K1736" s="204"/>
      <c r="L1736" s="204"/>
      <c r="M1736" s="204"/>
      <c r="N1736" s="204"/>
    </row>
    <row r="1737" spans="1:14" ht="12.75">
      <c r="A1737" s="201"/>
      <c r="B1737" s="204"/>
      <c r="C1737" s="203"/>
      <c r="D1737" s="203"/>
      <c r="E1737" s="203"/>
      <c r="F1737" s="203"/>
      <c r="G1737" s="203"/>
      <c r="H1737" s="203"/>
      <c r="I1737" s="204"/>
      <c r="J1737" s="204"/>
      <c r="K1737" s="204"/>
      <c r="L1737" s="204"/>
      <c r="M1737" s="204"/>
      <c r="N1737" s="204"/>
    </row>
    <row r="1738" spans="1:14" ht="12.75">
      <c r="A1738" s="201"/>
      <c r="B1738" s="204"/>
      <c r="C1738" s="203"/>
      <c r="D1738" s="203"/>
      <c r="E1738" s="203"/>
      <c r="F1738" s="203"/>
      <c r="G1738" s="203"/>
      <c r="H1738" s="203"/>
      <c r="I1738" s="204"/>
      <c r="J1738" s="204"/>
      <c r="K1738" s="204"/>
      <c r="L1738" s="204"/>
      <c r="M1738" s="204"/>
      <c r="N1738" s="204"/>
    </row>
    <row r="1739" spans="1:14" ht="12.75">
      <c r="A1739" s="201"/>
      <c r="B1739" s="204"/>
      <c r="C1739" s="203"/>
      <c r="D1739" s="203"/>
      <c r="E1739" s="203"/>
      <c r="F1739" s="203"/>
      <c r="G1739" s="203"/>
      <c r="H1739" s="203"/>
      <c r="I1739" s="204"/>
      <c r="J1739" s="204"/>
      <c r="K1739" s="204"/>
      <c r="L1739" s="204"/>
      <c r="M1739" s="204"/>
      <c r="N1739" s="204"/>
    </row>
    <row r="1740" spans="1:14" ht="12.75">
      <c r="A1740" s="201"/>
      <c r="B1740" s="204"/>
      <c r="C1740" s="203"/>
      <c r="D1740" s="203"/>
      <c r="E1740" s="203"/>
      <c r="F1740" s="203"/>
      <c r="G1740" s="203"/>
      <c r="H1740" s="203"/>
      <c r="I1740" s="204"/>
      <c r="J1740" s="204"/>
      <c r="K1740" s="204"/>
      <c r="L1740" s="204"/>
      <c r="M1740" s="204"/>
      <c r="N1740" s="204"/>
    </row>
    <row r="1741" spans="1:14" ht="12.75">
      <c r="A1741" s="201"/>
      <c r="B1741" s="204"/>
      <c r="C1741" s="203"/>
      <c r="D1741" s="203"/>
      <c r="E1741" s="203"/>
      <c r="F1741" s="203"/>
      <c r="G1741" s="203"/>
      <c r="H1741" s="203"/>
      <c r="I1741" s="204"/>
      <c r="J1741" s="204"/>
      <c r="K1741" s="204"/>
      <c r="L1741" s="204"/>
      <c r="M1741" s="204"/>
      <c r="N1741" s="204"/>
    </row>
    <row r="1742" spans="1:14" ht="12.75">
      <c r="A1742" s="201"/>
      <c r="B1742" s="204"/>
      <c r="C1742" s="203"/>
      <c r="D1742" s="203"/>
      <c r="E1742" s="203"/>
      <c r="F1742" s="203"/>
      <c r="G1742" s="203"/>
      <c r="H1742" s="203"/>
      <c r="I1742" s="204"/>
      <c r="J1742" s="204"/>
      <c r="K1742" s="204"/>
      <c r="L1742" s="204"/>
      <c r="M1742" s="204"/>
      <c r="N1742" s="204"/>
    </row>
    <row r="1743" spans="1:14" ht="12.75">
      <c r="A1743" s="201"/>
      <c r="B1743" s="204"/>
      <c r="C1743" s="203"/>
      <c r="D1743" s="203"/>
      <c r="E1743" s="203"/>
      <c r="F1743" s="203"/>
      <c r="G1743" s="203"/>
      <c r="H1743" s="203"/>
      <c r="I1743" s="204"/>
      <c r="J1743" s="204"/>
      <c r="K1743" s="204"/>
      <c r="L1743" s="204"/>
      <c r="M1743" s="204"/>
      <c r="N1743" s="204"/>
    </row>
    <row r="1744" spans="1:14" ht="12.75">
      <c r="A1744" s="201"/>
      <c r="B1744" s="204"/>
      <c r="C1744" s="203"/>
      <c r="D1744" s="203"/>
      <c r="E1744" s="203"/>
      <c r="F1744" s="203"/>
      <c r="G1744" s="203"/>
      <c r="H1744" s="203"/>
      <c r="I1744" s="204"/>
      <c r="J1744" s="204"/>
      <c r="K1744" s="204"/>
      <c r="L1744" s="204"/>
      <c r="M1744" s="204"/>
      <c r="N1744" s="204"/>
    </row>
    <row r="1745" spans="1:14" ht="12.75">
      <c r="A1745" s="201"/>
      <c r="B1745" s="204"/>
      <c r="C1745" s="203"/>
      <c r="D1745" s="203"/>
      <c r="E1745" s="203"/>
      <c r="F1745" s="203"/>
      <c r="G1745" s="203"/>
      <c r="H1745" s="203"/>
      <c r="I1745" s="204"/>
      <c r="J1745" s="204"/>
      <c r="K1745" s="204"/>
      <c r="L1745" s="204"/>
      <c r="M1745" s="204"/>
      <c r="N1745" s="204"/>
    </row>
    <row r="1746" spans="1:14" ht="12.75">
      <c r="A1746" s="201"/>
      <c r="B1746" s="204"/>
      <c r="C1746" s="203"/>
      <c r="D1746" s="203"/>
      <c r="E1746" s="203"/>
      <c r="F1746" s="203"/>
      <c r="G1746" s="203"/>
      <c r="H1746" s="203"/>
      <c r="I1746" s="204"/>
      <c r="J1746" s="204"/>
      <c r="K1746" s="204"/>
      <c r="L1746" s="204"/>
      <c r="M1746" s="204"/>
      <c r="N1746" s="204"/>
    </row>
    <row r="1747" spans="1:14" ht="12.75">
      <c r="A1747" s="201"/>
      <c r="B1747" s="204"/>
      <c r="C1747" s="203"/>
      <c r="D1747" s="203"/>
      <c r="E1747" s="203"/>
      <c r="F1747" s="203"/>
      <c r="G1747" s="203"/>
      <c r="H1747" s="203"/>
      <c r="I1747" s="204"/>
      <c r="J1747" s="204"/>
      <c r="K1747" s="204"/>
      <c r="L1747" s="204"/>
      <c r="M1747" s="204"/>
      <c r="N1747" s="204"/>
    </row>
    <row r="1748" spans="1:14" ht="12.75">
      <c r="A1748" s="201"/>
      <c r="B1748" s="204"/>
      <c r="C1748" s="203"/>
      <c r="D1748" s="203"/>
      <c r="E1748" s="203"/>
      <c r="F1748" s="203"/>
      <c r="G1748" s="203"/>
      <c r="H1748" s="203"/>
      <c r="I1748" s="204"/>
      <c r="J1748" s="204"/>
      <c r="K1748" s="204"/>
      <c r="L1748" s="204"/>
      <c r="M1748" s="204"/>
      <c r="N1748" s="204"/>
    </row>
    <row r="1749" spans="1:14" ht="12.75">
      <c r="A1749" s="201"/>
      <c r="B1749" s="204"/>
      <c r="C1749" s="203"/>
      <c r="D1749" s="203"/>
      <c r="E1749" s="203"/>
      <c r="F1749" s="203"/>
      <c r="G1749" s="203"/>
      <c r="H1749" s="203"/>
      <c r="I1749" s="204"/>
      <c r="J1749" s="204"/>
      <c r="K1749" s="204"/>
      <c r="L1749" s="204"/>
      <c r="M1749" s="204"/>
      <c r="N1749" s="204"/>
    </row>
    <row r="1750" spans="1:14" ht="12.75">
      <c r="A1750" s="201"/>
      <c r="B1750" s="204"/>
      <c r="C1750" s="203"/>
      <c r="D1750" s="203"/>
      <c r="E1750" s="203"/>
      <c r="F1750" s="203"/>
      <c r="G1750" s="203"/>
      <c r="H1750" s="203"/>
      <c r="I1750" s="204"/>
      <c r="J1750" s="204"/>
      <c r="K1750" s="204"/>
      <c r="L1750" s="204"/>
      <c r="M1750" s="204"/>
      <c r="N1750" s="204"/>
    </row>
    <row r="1751" spans="1:14" ht="12.75">
      <c r="A1751" s="201"/>
      <c r="B1751" s="204"/>
      <c r="C1751" s="203"/>
      <c r="D1751" s="203"/>
      <c r="E1751" s="203"/>
      <c r="F1751" s="203"/>
      <c r="G1751" s="203"/>
      <c r="H1751" s="203"/>
      <c r="I1751" s="204"/>
      <c r="J1751" s="204"/>
      <c r="K1751" s="204"/>
      <c r="L1751" s="204"/>
      <c r="M1751" s="204"/>
      <c r="N1751" s="204"/>
    </row>
    <row r="1752" spans="1:14" ht="12.75">
      <c r="A1752" s="201"/>
      <c r="B1752" s="204"/>
      <c r="C1752" s="203"/>
      <c r="D1752" s="203"/>
      <c r="E1752" s="203"/>
      <c r="F1752" s="203"/>
      <c r="G1752" s="203"/>
      <c r="H1752" s="203"/>
      <c r="I1752" s="204"/>
      <c r="J1752" s="204"/>
      <c r="K1752" s="204"/>
      <c r="L1752" s="204"/>
      <c r="M1752" s="204"/>
      <c r="N1752" s="204"/>
    </row>
    <row r="1753" spans="1:14" ht="12.75">
      <c r="A1753" s="201"/>
      <c r="B1753" s="204"/>
      <c r="C1753" s="203"/>
      <c r="D1753" s="203"/>
      <c r="E1753" s="203"/>
      <c r="F1753" s="203"/>
      <c r="G1753" s="203"/>
      <c r="H1753" s="203"/>
      <c r="I1753" s="204"/>
      <c r="J1753" s="204"/>
      <c r="K1753" s="204"/>
      <c r="L1753" s="204"/>
      <c r="M1753" s="204"/>
      <c r="N1753" s="204"/>
    </row>
    <row r="1754" spans="1:14" ht="12.75">
      <c r="A1754" s="201"/>
      <c r="B1754" s="204"/>
      <c r="C1754" s="203"/>
      <c r="D1754" s="203"/>
      <c r="E1754" s="203"/>
      <c r="F1754" s="203"/>
      <c r="G1754" s="203"/>
      <c r="H1754" s="203"/>
      <c r="I1754" s="204"/>
      <c r="J1754" s="204"/>
      <c r="K1754" s="204"/>
      <c r="L1754" s="204"/>
      <c r="M1754" s="204"/>
      <c r="N1754" s="204"/>
    </row>
    <row r="1755" spans="1:14" ht="12.75">
      <c r="A1755" s="201"/>
      <c r="B1755" s="204"/>
      <c r="C1755" s="203"/>
      <c r="D1755" s="203"/>
      <c r="E1755" s="203"/>
      <c r="F1755" s="203"/>
      <c r="G1755" s="203"/>
      <c r="H1755" s="203"/>
      <c r="I1755" s="204"/>
      <c r="J1755" s="204"/>
      <c r="K1755" s="204"/>
      <c r="L1755" s="204"/>
      <c r="M1755" s="204"/>
      <c r="N1755" s="204"/>
    </row>
    <row r="1756" spans="1:14" ht="12.75">
      <c r="A1756" s="201"/>
      <c r="B1756" s="204"/>
      <c r="C1756" s="203"/>
      <c r="D1756" s="203"/>
      <c r="E1756" s="203"/>
      <c r="F1756" s="203"/>
      <c r="G1756" s="203"/>
      <c r="H1756" s="203"/>
      <c r="I1756" s="204"/>
      <c r="J1756" s="204"/>
      <c r="K1756" s="204"/>
      <c r="L1756" s="204"/>
      <c r="M1756" s="204"/>
      <c r="N1756" s="204"/>
    </row>
    <row r="1757" spans="1:14" ht="12.75">
      <c r="A1757" s="201"/>
      <c r="B1757" s="204"/>
      <c r="C1757" s="203"/>
      <c r="D1757" s="203"/>
      <c r="E1757" s="203"/>
      <c r="F1757" s="203"/>
      <c r="G1757" s="203"/>
      <c r="H1757" s="203"/>
      <c r="I1757" s="204"/>
      <c r="J1757" s="204"/>
      <c r="K1757" s="204"/>
      <c r="L1757" s="204"/>
      <c r="M1757" s="204"/>
      <c r="N1757" s="204"/>
    </row>
    <row r="1758" spans="1:14" ht="12.75">
      <c r="A1758" s="201"/>
      <c r="B1758" s="204"/>
      <c r="C1758" s="203"/>
      <c r="D1758" s="203"/>
      <c r="E1758" s="203"/>
      <c r="F1758" s="203"/>
      <c r="G1758" s="203"/>
      <c r="H1758" s="203"/>
      <c r="I1758" s="204"/>
      <c r="J1758" s="204"/>
      <c r="K1758" s="204"/>
      <c r="L1758" s="204"/>
      <c r="M1758" s="204"/>
      <c r="N1758" s="204"/>
    </row>
    <row r="1759" spans="1:14" ht="12.75">
      <c r="A1759" s="201"/>
      <c r="B1759" s="204"/>
      <c r="C1759" s="203"/>
      <c r="D1759" s="203"/>
      <c r="E1759" s="203"/>
      <c r="F1759" s="203"/>
      <c r="G1759" s="203"/>
      <c r="H1759" s="203"/>
      <c r="I1759" s="204"/>
      <c r="J1759" s="204"/>
      <c r="K1759" s="204"/>
      <c r="L1759" s="204"/>
      <c r="M1759" s="204"/>
      <c r="N1759" s="204"/>
    </row>
    <row r="1760" spans="1:14" ht="12.75">
      <c r="A1760" s="201"/>
      <c r="B1760" s="204"/>
      <c r="C1760" s="203"/>
      <c r="D1760" s="203"/>
      <c r="E1760" s="203"/>
      <c r="F1760" s="203"/>
      <c r="G1760" s="203"/>
      <c r="H1760" s="203"/>
      <c r="I1760" s="204"/>
      <c r="J1760" s="204"/>
      <c r="K1760" s="204"/>
      <c r="L1760" s="204"/>
      <c r="M1760" s="204"/>
      <c r="N1760" s="204"/>
    </row>
    <row r="1761" spans="1:14" ht="12.75">
      <c r="A1761" s="201"/>
      <c r="B1761" s="204"/>
      <c r="C1761" s="203"/>
      <c r="D1761" s="203"/>
      <c r="E1761" s="203"/>
      <c r="F1761" s="203"/>
      <c r="G1761" s="203"/>
      <c r="H1761" s="203"/>
      <c r="I1761" s="204"/>
      <c r="J1761" s="204"/>
      <c r="K1761" s="204"/>
      <c r="L1761" s="204"/>
      <c r="M1761" s="204"/>
      <c r="N1761" s="204"/>
    </row>
    <row r="1762" spans="1:14" ht="12.75">
      <c r="A1762" s="201"/>
      <c r="B1762" s="204"/>
      <c r="C1762" s="203"/>
      <c r="D1762" s="203"/>
      <c r="E1762" s="203"/>
      <c r="F1762" s="203"/>
      <c r="G1762" s="203"/>
      <c r="H1762" s="203"/>
      <c r="I1762" s="204"/>
      <c r="J1762" s="204"/>
      <c r="K1762" s="204"/>
      <c r="L1762" s="204"/>
      <c r="M1762" s="204"/>
      <c r="N1762" s="204"/>
    </row>
    <row r="1763" spans="1:14" ht="12.75">
      <c r="A1763" s="201"/>
      <c r="B1763" s="204"/>
      <c r="C1763" s="203"/>
      <c r="D1763" s="203"/>
      <c r="E1763" s="203"/>
      <c r="F1763" s="203"/>
      <c r="G1763" s="203"/>
      <c r="H1763" s="203"/>
      <c r="I1763" s="204"/>
      <c r="J1763" s="204"/>
      <c r="K1763" s="204"/>
      <c r="L1763" s="204"/>
      <c r="M1763" s="204"/>
      <c r="N1763" s="204"/>
    </row>
    <row r="1764" spans="1:14" ht="12.75">
      <c r="A1764" s="201"/>
      <c r="B1764" s="204"/>
      <c r="C1764" s="203"/>
      <c r="D1764" s="203"/>
      <c r="E1764" s="203"/>
      <c r="F1764" s="203"/>
      <c r="G1764" s="203"/>
      <c r="H1764" s="203"/>
      <c r="I1764" s="204"/>
      <c r="J1764" s="204"/>
      <c r="K1764" s="204"/>
      <c r="L1764" s="204"/>
      <c r="M1764" s="204"/>
      <c r="N1764" s="204"/>
    </row>
    <row r="1765" spans="1:14" ht="12.75">
      <c r="A1765" s="201"/>
      <c r="B1765" s="204"/>
      <c r="C1765" s="203"/>
      <c r="D1765" s="203"/>
      <c r="E1765" s="203"/>
      <c r="F1765" s="203"/>
      <c r="G1765" s="203"/>
      <c r="H1765" s="203"/>
      <c r="I1765" s="204"/>
      <c r="J1765" s="204"/>
      <c r="K1765" s="204"/>
      <c r="L1765" s="204"/>
      <c r="M1765" s="204"/>
      <c r="N1765" s="204"/>
    </row>
    <row r="1766" spans="1:14" ht="12.75">
      <c r="A1766" s="201"/>
      <c r="B1766" s="204"/>
      <c r="C1766" s="203"/>
      <c r="D1766" s="203"/>
      <c r="E1766" s="203"/>
      <c r="F1766" s="203"/>
      <c r="G1766" s="203"/>
      <c r="H1766" s="203"/>
      <c r="I1766" s="204"/>
      <c r="J1766" s="204"/>
      <c r="K1766" s="204"/>
      <c r="L1766" s="204"/>
      <c r="M1766" s="204"/>
      <c r="N1766" s="204"/>
    </row>
    <row r="1767" spans="1:14" ht="12.75">
      <c r="A1767" s="201"/>
      <c r="B1767" s="204"/>
      <c r="C1767" s="203"/>
      <c r="D1767" s="203"/>
      <c r="E1767" s="203"/>
      <c r="F1767" s="203"/>
      <c r="G1767" s="203"/>
      <c r="H1767" s="203"/>
      <c r="I1767" s="204"/>
      <c r="J1767" s="204"/>
      <c r="K1767" s="204"/>
      <c r="L1767" s="204"/>
      <c r="M1767" s="204"/>
      <c r="N1767" s="204"/>
    </row>
    <row r="1768" spans="1:14" ht="12.75">
      <c r="A1768" s="201"/>
      <c r="B1768" s="204"/>
      <c r="C1768" s="203"/>
      <c r="D1768" s="203"/>
      <c r="E1768" s="203"/>
      <c r="F1768" s="203"/>
      <c r="G1768" s="203"/>
      <c r="H1768" s="203"/>
      <c r="I1768" s="204"/>
      <c r="J1768" s="204"/>
      <c r="K1768" s="204"/>
      <c r="L1768" s="204"/>
      <c r="M1768" s="204"/>
      <c r="N1768" s="204"/>
    </row>
    <row r="1769" spans="1:14" ht="12.75">
      <c r="A1769" s="201"/>
      <c r="B1769" s="204"/>
      <c r="C1769" s="203"/>
      <c r="D1769" s="203"/>
      <c r="E1769" s="203"/>
      <c r="F1769" s="203"/>
      <c r="G1769" s="203"/>
      <c r="H1769" s="203"/>
      <c r="I1769" s="204"/>
      <c r="J1769" s="204"/>
      <c r="K1769" s="204"/>
      <c r="L1769" s="204"/>
      <c r="M1769" s="204"/>
      <c r="N1769" s="204"/>
    </row>
    <row r="1770" spans="1:14" ht="12.75">
      <c r="A1770" s="201"/>
      <c r="B1770" s="204"/>
      <c r="C1770" s="203"/>
      <c r="D1770" s="203"/>
      <c r="E1770" s="203"/>
      <c r="F1770" s="203"/>
      <c r="G1770" s="203"/>
      <c r="H1770" s="203"/>
      <c r="I1770" s="204"/>
      <c r="J1770" s="204"/>
      <c r="K1770" s="204"/>
      <c r="L1770" s="204"/>
      <c r="M1770" s="204"/>
      <c r="N1770" s="204"/>
    </row>
    <row r="1771" spans="1:14" ht="12.75">
      <c r="A1771" s="201"/>
      <c r="B1771" s="204"/>
      <c r="C1771" s="203"/>
      <c r="D1771" s="203"/>
      <c r="E1771" s="203"/>
      <c r="F1771" s="203"/>
      <c r="G1771" s="203"/>
      <c r="H1771" s="203"/>
      <c r="I1771" s="204"/>
      <c r="J1771" s="204"/>
      <c r="K1771" s="204"/>
      <c r="L1771" s="204"/>
      <c r="M1771" s="204"/>
      <c r="N1771" s="204"/>
    </row>
    <row r="1772" spans="1:14" ht="12.75">
      <c r="A1772" s="201"/>
      <c r="B1772" s="204"/>
      <c r="C1772" s="203"/>
      <c r="D1772" s="203"/>
      <c r="E1772" s="203"/>
      <c r="F1772" s="203"/>
      <c r="G1772" s="203"/>
      <c r="H1772" s="203"/>
      <c r="I1772" s="204"/>
      <c r="J1772" s="204"/>
      <c r="K1772" s="204"/>
      <c r="L1772" s="204"/>
      <c r="M1772" s="204"/>
      <c r="N1772" s="204"/>
    </row>
    <row r="1773" spans="1:14" ht="12.75">
      <c r="A1773" s="201"/>
      <c r="B1773" s="204"/>
      <c r="C1773" s="203"/>
      <c r="D1773" s="203"/>
      <c r="E1773" s="203"/>
      <c r="F1773" s="203"/>
      <c r="G1773" s="203"/>
      <c r="H1773" s="203"/>
      <c r="I1773" s="204"/>
      <c r="J1773" s="204"/>
      <c r="K1773" s="204"/>
      <c r="L1773" s="204"/>
      <c r="M1773" s="204"/>
      <c r="N1773" s="204"/>
    </row>
    <row r="1774" spans="1:14" ht="12.75">
      <c r="A1774" s="201"/>
      <c r="B1774" s="204"/>
      <c r="C1774" s="203"/>
      <c r="D1774" s="203"/>
      <c r="E1774" s="203"/>
      <c r="F1774" s="203"/>
      <c r="G1774" s="203"/>
      <c r="H1774" s="203"/>
      <c r="I1774" s="204"/>
      <c r="J1774" s="204"/>
      <c r="K1774" s="204"/>
      <c r="L1774" s="204"/>
      <c r="M1774" s="204"/>
      <c r="N1774" s="204"/>
    </row>
    <row r="1775" spans="1:14" ht="12.75">
      <c r="A1775" s="201"/>
      <c r="B1775" s="204"/>
      <c r="C1775" s="203"/>
      <c r="D1775" s="203"/>
      <c r="E1775" s="203"/>
      <c r="F1775" s="203"/>
      <c r="G1775" s="203"/>
      <c r="H1775" s="203"/>
      <c r="I1775" s="204"/>
      <c r="J1775" s="204"/>
      <c r="K1775" s="204"/>
      <c r="L1775" s="204"/>
      <c r="M1775" s="204"/>
      <c r="N1775" s="204"/>
    </row>
    <row r="1776" spans="1:14" ht="12.75">
      <c r="A1776" s="201"/>
      <c r="B1776" s="204"/>
      <c r="C1776" s="203"/>
      <c r="D1776" s="203"/>
      <c r="E1776" s="203"/>
      <c r="F1776" s="203"/>
      <c r="G1776" s="203"/>
      <c r="H1776" s="203"/>
      <c r="I1776" s="204"/>
      <c r="J1776" s="204"/>
      <c r="K1776" s="204"/>
      <c r="L1776" s="204"/>
      <c r="M1776" s="204"/>
      <c r="N1776" s="204"/>
    </row>
    <row r="1777" spans="1:14" ht="12.75">
      <c r="A1777" s="201"/>
      <c r="B1777" s="204"/>
      <c r="C1777" s="203"/>
      <c r="D1777" s="203"/>
      <c r="E1777" s="203"/>
      <c r="F1777" s="203"/>
      <c r="G1777" s="203"/>
      <c r="H1777" s="203"/>
      <c r="I1777" s="204"/>
      <c r="J1777" s="204"/>
      <c r="K1777" s="204"/>
      <c r="L1777" s="204"/>
      <c r="M1777" s="204"/>
      <c r="N1777" s="204"/>
    </row>
    <row r="1778" spans="1:14" ht="12.75">
      <c r="A1778" s="201"/>
      <c r="B1778" s="204"/>
      <c r="C1778" s="203"/>
      <c r="D1778" s="203"/>
      <c r="E1778" s="203"/>
      <c r="F1778" s="203"/>
      <c r="G1778" s="203"/>
      <c r="H1778" s="203"/>
      <c r="I1778" s="204"/>
      <c r="J1778" s="204"/>
      <c r="K1778" s="204"/>
      <c r="L1778" s="204"/>
      <c r="M1778" s="204"/>
      <c r="N1778" s="204"/>
    </row>
    <row r="1779" spans="1:14" ht="12.75">
      <c r="A1779" s="201"/>
      <c r="B1779" s="204"/>
      <c r="C1779" s="203"/>
      <c r="D1779" s="203"/>
      <c r="E1779" s="203"/>
      <c r="F1779" s="203"/>
      <c r="G1779" s="203"/>
      <c r="H1779" s="203"/>
      <c r="I1779" s="204"/>
      <c r="J1779" s="204"/>
      <c r="K1779" s="204"/>
      <c r="L1779" s="204"/>
      <c r="M1779" s="204"/>
      <c r="N1779" s="204"/>
    </row>
    <row r="1780" spans="1:14" ht="12.75">
      <c r="A1780" s="201"/>
      <c r="B1780" s="204"/>
      <c r="C1780" s="203"/>
      <c r="D1780" s="203"/>
      <c r="E1780" s="203"/>
      <c r="F1780" s="203"/>
      <c r="G1780" s="203"/>
      <c r="H1780" s="203"/>
      <c r="I1780" s="204"/>
      <c r="J1780" s="204"/>
      <c r="K1780" s="204"/>
      <c r="L1780" s="204"/>
      <c r="M1780" s="204"/>
      <c r="N1780" s="204"/>
    </row>
    <row r="1781" spans="1:14" ht="12.75">
      <c r="A1781" s="201"/>
      <c r="B1781" s="204"/>
      <c r="C1781" s="203"/>
      <c r="D1781" s="203"/>
      <c r="E1781" s="203"/>
      <c r="F1781" s="203"/>
      <c r="G1781" s="203"/>
      <c r="H1781" s="203"/>
      <c r="I1781" s="204"/>
      <c r="J1781" s="204"/>
      <c r="K1781" s="204"/>
      <c r="L1781" s="204"/>
      <c r="M1781" s="204"/>
      <c r="N1781" s="204"/>
    </row>
    <row r="1782" spans="1:14" ht="12.75">
      <c r="A1782" s="201"/>
      <c r="B1782" s="204"/>
      <c r="C1782" s="203"/>
      <c r="D1782" s="203"/>
      <c r="E1782" s="203"/>
      <c r="F1782" s="203"/>
      <c r="G1782" s="203"/>
      <c r="H1782" s="203"/>
      <c r="I1782" s="204"/>
      <c r="J1782" s="204"/>
      <c r="K1782" s="204"/>
      <c r="L1782" s="204"/>
      <c r="M1782" s="204"/>
      <c r="N1782" s="204"/>
    </row>
    <row r="1783" spans="1:14" ht="12.75">
      <c r="A1783" s="201"/>
      <c r="B1783" s="204"/>
      <c r="C1783" s="203"/>
      <c r="D1783" s="203"/>
      <c r="E1783" s="203"/>
      <c r="F1783" s="203"/>
      <c r="G1783" s="203"/>
      <c r="H1783" s="203"/>
      <c r="I1783" s="204"/>
      <c r="J1783" s="204"/>
      <c r="K1783" s="204"/>
      <c r="L1783" s="204"/>
      <c r="M1783" s="204"/>
      <c r="N1783" s="204"/>
    </row>
    <row r="1784" spans="1:14" ht="12.75">
      <c r="A1784" s="201"/>
      <c r="B1784" s="204"/>
      <c r="C1784" s="203"/>
      <c r="D1784" s="203"/>
      <c r="E1784" s="203"/>
      <c r="F1784" s="203"/>
      <c r="G1784" s="203"/>
      <c r="H1784" s="203"/>
      <c r="I1784" s="204"/>
      <c r="J1784" s="204"/>
      <c r="K1784" s="204"/>
      <c r="L1784" s="204"/>
      <c r="M1784" s="204"/>
      <c r="N1784" s="204"/>
    </row>
    <row r="1785" spans="1:14" ht="12.75">
      <c r="A1785" s="201"/>
      <c r="B1785" s="204"/>
      <c r="C1785" s="203"/>
      <c r="D1785" s="203"/>
      <c r="E1785" s="203"/>
      <c r="F1785" s="203"/>
      <c r="G1785" s="203"/>
      <c r="H1785" s="203"/>
      <c r="I1785" s="204"/>
      <c r="J1785" s="204"/>
      <c r="K1785" s="204"/>
      <c r="L1785" s="204"/>
      <c r="M1785" s="204"/>
      <c r="N1785" s="204"/>
    </row>
    <row r="1786" spans="1:14" ht="12.75">
      <c r="A1786" s="201"/>
      <c r="B1786" s="204"/>
      <c r="C1786" s="203"/>
      <c r="D1786" s="203"/>
      <c r="E1786" s="203"/>
      <c r="F1786" s="203"/>
      <c r="G1786" s="203"/>
      <c r="H1786" s="203"/>
      <c r="I1786" s="204"/>
      <c r="J1786" s="204"/>
      <c r="K1786" s="204"/>
      <c r="L1786" s="204"/>
      <c r="M1786" s="204"/>
      <c r="N1786" s="204"/>
    </row>
    <row r="1787" spans="1:14" ht="12.75">
      <c r="A1787" s="201"/>
      <c r="B1787" s="204"/>
      <c r="C1787" s="203"/>
      <c r="D1787" s="203"/>
      <c r="E1787" s="203"/>
      <c r="F1787" s="203"/>
      <c r="G1787" s="203"/>
      <c r="H1787" s="203"/>
      <c r="I1787" s="204"/>
      <c r="J1787" s="204"/>
      <c r="K1787" s="204"/>
      <c r="L1787" s="204"/>
      <c r="M1787" s="204"/>
      <c r="N1787" s="204"/>
    </row>
    <row r="1788" spans="1:14" ht="12.75">
      <c r="A1788" s="201"/>
      <c r="B1788" s="204"/>
      <c r="C1788" s="203"/>
      <c r="D1788" s="203"/>
      <c r="E1788" s="203"/>
      <c r="F1788" s="203"/>
      <c r="G1788" s="203"/>
      <c r="H1788" s="203"/>
      <c r="I1788" s="204"/>
      <c r="J1788" s="204"/>
      <c r="K1788" s="204"/>
      <c r="L1788" s="204"/>
      <c r="M1788" s="204"/>
      <c r="N1788" s="204"/>
    </row>
    <row r="1789" spans="1:14" ht="12.75">
      <c r="A1789" s="201"/>
      <c r="B1789" s="204"/>
      <c r="C1789" s="203"/>
      <c r="D1789" s="203"/>
      <c r="E1789" s="203"/>
      <c r="F1789" s="203"/>
      <c r="G1789" s="203"/>
      <c r="H1789" s="203"/>
      <c r="I1789" s="204"/>
      <c r="J1789" s="204"/>
      <c r="K1789" s="204"/>
      <c r="L1789" s="204"/>
      <c r="M1789" s="204"/>
      <c r="N1789" s="204"/>
    </row>
    <row r="1790" spans="1:14" ht="12.75">
      <c r="A1790" s="201"/>
      <c r="B1790" s="204"/>
      <c r="C1790" s="203"/>
      <c r="D1790" s="203"/>
      <c r="E1790" s="203"/>
      <c r="F1790" s="203"/>
      <c r="G1790" s="203"/>
      <c r="H1790" s="203"/>
      <c r="I1790" s="204"/>
      <c r="J1790" s="204"/>
      <c r="K1790" s="204"/>
      <c r="L1790" s="204"/>
      <c r="M1790" s="204"/>
      <c r="N1790" s="204"/>
    </row>
    <row r="1791" spans="1:14" ht="12.75">
      <c r="A1791" s="201"/>
      <c r="B1791" s="204"/>
      <c r="C1791" s="203"/>
      <c r="D1791" s="203"/>
      <c r="E1791" s="203"/>
      <c r="F1791" s="203"/>
      <c r="G1791" s="203"/>
      <c r="H1791" s="203"/>
      <c r="I1791" s="204"/>
      <c r="J1791" s="204"/>
      <c r="K1791" s="204"/>
      <c r="L1791" s="204"/>
      <c r="M1791" s="204"/>
      <c r="N1791" s="204"/>
    </row>
    <row r="1792" spans="1:14" ht="12.75">
      <c r="A1792" s="201"/>
      <c r="B1792" s="204"/>
      <c r="C1792" s="203"/>
      <c r="D1792" s="203"/>
      <c r="E1792" s="203"/>
      <c r="F1792" s="203"/>
      <c r="G1792" s="203"/>
      <c r="H1792" s="203"/>
      <c r="I1792" s="204"/>
      <c r="J1792" s="204"/>
      <c r="K1792" s="204"/>
      <c r="L1792" s="204"/>
      <c r="M1792" s="204"/>
      <c r="N1792" s="204"/>
    </row>
    <row r="1793" spans="1:14" ht="12.75">
      <c r="A1793" s="201"/>
      <c r="B1793" s="204"/>
      <c r="C1793" s="203"/>
      <c r="D1793" s="203"/>
      <c r="E1793" s="203"/>
      <c r="F1793" s="203"/>
      <c r="G1793" s="203"/>
      <c r="H1793" s="203"/>
      <c r="I1793" s="204"/>
      <c r="J1793" s="204"/>
      <c r="K1793" s="204"/>
      <c r="L1793" s="204"/>
      <c r="M1793" s="204"/>
      <c r="N1793" s="204"/>
    </row>
    <row r="1794" spans="1:14" ht="12.75">
      <c r="A1794" s="201"/>
      <c r="B1794" s="204"/>
      <c r="C1794" s="203"/>
      <c r="D1794" s="203"/>
      <c r="E1794" s="203"/>
      <c r="F1794" s="203"/>
      <c r="G1794" s="203"/>
      <c r="H1794" s="203"/>
      <c r="I1794" s="204"/>
      <c r="J1794" s="204"/>
      <c r="K1794" s="204"/>
      <c r="L1794" s="204"/>
      <c r="M1794" s="204"/>
      <c r="N1794" s="204"/>
    </row>
    <row r="1795" spans="1:14" ht="12.75">
      <c r="A1795" s="201"/>
      <c r="B1795" s="204"/>
      <c r="C1795" s="203"/>
      <c r="D1795" s="203"/>
      <c r="E1795" s="203"/>
      <c r="F1795" s="203"/>
      <c r="G1795" s="203"/>
      <c r="H1795" s="203"/>
      <c r="I1795" s="204"/>
      <c r="J1795" s="204"/>
      <c r="K1795" s="204"/>
      <c r="L1795" s="204"/>
      <c r="M1795" s="204"/>
      <c r="N1795" s="204"/>
    </row>
    <row r="1796" spans="1:14" ht="12.75">
      <c r="A1796" s="201"/>
      <c r="B1796" s="204"/>
      <c r="C1796" s="203"/>
      <c r="D1796" s="203"/>
      <c r="E1796" s="203"/>
      <c r="F1796" s="203"/>
      <c r="G1796" s="203"/>
      <c r="H1796" s="203"/>
      <c r="I1796" s="204"/>
      <c r="J1796" s="204"/>
      <c r="K1796" s="204"/>
      <c r="L1796" s="204"/>
      <c r="M1796" s="204"/>
      <c r="N1796" s="204"/>
    </row>
    <row r="1797" spans="1:14" ht="12.75">
      <c r="A1797" s="201"/>
      <c r="B1797" s="204"/>
      <c r="C1797" s="203"/>
      <c r="D1797" s="203"/>
      <c r="E1797" s="203"/>
      <c r="F1797" s="203"/>
      <c r="G1797" s="203"/>
      <c r="H1797" s="203"/>
      <c r="I1797" s="204"/>
      <c r="J1797" s="204"/>
      <c r="K1797" s="204"/>
      <c r="L1797" s="204"/>
      <c r="M1797" s="204"/>
      <c r="N1797" s="204"/>
    </row>
    <row r="1798" spans="1:14" ht="12.75">
      <c r="A1798" s="201"/>
      <c r="B1798" s="204"/>
      <c r="C1798" s="203"/>
      <c r="D1798" s="203"/>
      <c r="E1798" s="203"/>
      <c r="F1798" s="203"/>
      <c r="G1798" s="203"/>
      <c r="H1798" s="203"/>
      <c r="I1798" s="204"/>
      <c r="J1798" s="204"/>
      <c r="K1798" s="204"/>
      <c r="L1798" s="204"/>
      <c r="M1798" s="204"/>
      <c r="N1798" s="204"/>
    </row>
    <row r="1799" spans="1:14" ht="12.75">
      <c r="A1799" s="201"/>
      <c r="B1799" s="204"/>
      <c r="C1799" s="203"/>
      <c r="D1799" s="203"/>
      <c r="E1799" s="203"/>
      <c r="F1799" s="203"/>
      <c r="G1799" s="203"/>
      <c r="H1799" s="203"/>
      <c r="I1799" s="204"/>
      <c r="J1799" s="204"/>
      <c r="K1799" s="204"/>
      <c r="L1799" s="204"/>
      <c r="M1799" s="204"/>
      <c r="N1799" s="204"/>
    </row>
    <row r="1800" spans="1:14" ht="12.75">
      <c r="A1800" s="201"/>
      <c r="B1800" s="204"/>
      <c r="C1800" s="203"/>
      <c r="D1800" s="203"/>
      <c r="E1800" s="203"/>
      <c r="F1800" s="203"/>
      <c r="G1800" s="203"/>
      <c r="H1800" s="203"/>
      <c r="I1800" s="204"/>
      <c r="J1800" s="204"/>
      <c r="K1800" s="204"/>
      <c r="L1800" s="204"/>
      <c r="M1800" s="204"/>
      <c r="N1800" s="204"/>
    </row>
    <row r="1801" spans="1:14" ht="12.75">
      <c r="A1801" s="201"/>
      <c r="B1801" s="204"/>
      <c r="C1801" s="203"/>
      <c r="D1801" s="203"/>
      <c r="E1801" s="203"/>
      <c r="F1801" s="203"/>
      <c r="G1801" s="203"/>
      <c r="H1801" s="203"/>
      <c r="I1801" s="204"/>
      <c r="J1801" s="204"/>
      <c r="K1801" s="204"/>
      <c r="L1801" s="204"/>
      <c r="M1801" s="204"/>
      <c r="N1801" s="204"/>
    </row>
    <row r="1802" spans="1:14" ht="12.75">
      <c r="A1802" s="201"/>
      <c r="B1802" s="204"/>
      <c r="C1802" s="203"/>
      <c r="D1802" s="203"/>
      <c r="E1802" s="203"/>
      <c r="F1802" s="203"/>
      <c r="G1802" s="203"/>
      <c r="H1802" s="203"/>
      <c r="I1802" s="204"/>
      <c r="J1802" s="204"/>
      <c r="K1802" s="204"/>
      <c r="L1802" s="204"/>
      <c r="M1802" s="204"/>
      <c r="N1802" s="204"/>
    </row>
    <row r="1803" spans="1:14" ht="12.75">
      <c r="A1803" s="201"/>
      <c r="B1803" s="204"/>
      <c r="C1803" s="203"/>
      <c r="D1803" s="203"/>
      <c r="E1803" s="203"/>
      <c r="F1803" s="203"/>
      <c r="G1803" s="203"/>
      <c r="H1803" s="203"/>
      <c r="I1803" s="204"/>
      <c r="J1803" s="204"/>
      <c r="K1803" s="204"/>
      <c r="L1803" s="204"/>
      <c r="M1803" s="204"/>
      <c r="N1803" s="204"/>
    </row>
    <row r="1804" spans="1:14" ht="12.75">
      <c r="A1804" s="201"/>
      <c r="B1804" s="204"/>
      <c r="C1804" s="203"/>
      <c r="D1804" s="203"/>
      <c r="E1804" s="203"/>
      <c r="F1804" s="203"/>
      <c r="G1804" s="203"/>
      <c r="H1804" s="203"/>
      <c r="I1804" s="204"/>
      <c r="J1804" s="204"/>
      <c r="K1804" s="204"/>
      <c r="L1804" s="204"/>
      <c r="M1804" s="204"/>
      <c r="N1804" s="204"/>
    </row>
    <row r="1805" spans="1:14" ht="12.75">
      <c r="A1805" s="201"/>
      <c r="B1805" s="204"/>
      <c r="C1805" s="203"/>
      <c r="D1805" s="203"/>
      <c r="E1805" s="203"/>
      <c r="F1805" s="203"/>
      <c r="G1805" s="203"/>
      <c r="H1805" s="203"/>
      <c r="I1805" s="204"/>
      <c r="J1805" s="204"/>
      <c r="K1805" s="204"/>
      <c r="L1805" s="204"/>
      <c r="M1805" s="204"/>
      <c r="N1805" s="204"/>
    </row>
    <row r="1806" spans="1:14" ht="12.75">
      <c r="A1806" s="201"/>
      <c r="B1806" s="204"/>
      <c r="C1806" s="203"/>
      <c r="D1806" s="203"/>
      <c r="E1806" s="203"/>
      <c r="F1806" s="203"/>
      <c r="G1806" s="203"/>
      <c r="H1806" s="203"/>
      <c r="I1806" s="204"/>
      <c r="J1806" s="204"/>
      <c r="K1806" s="204"/>
      <c r="L1806" s="204"/>
      <c r="M1806" s="204"/>
      <c r="N1806" s="204"/>
    </row>
    <row r="1807" spans="1:14" ht="12.75">
      <c r="A1807" s="201"/>
      <c r="B1807" s="204"/>
      <c r="C1807" s="203"/>
      <c r="D1807" s="203"/>
      <c r="E1807" s="203"/>
      <c r="F1807" s="203"/>
      <c r="G1807" s="203"/>
      <c r="H1807" s="203"/>
      <c r="I1807" s="204"/>
      <c r="J1807" s="204"/>
      <c r="K1807" s="204"/>
      <c r="L1807" s="204"/>
      <c r="M1807" s="204"/>
      <c r="N1807" s="204"/>
    </row>
    <row r="1808" spans="1:14" ht="12.75">
      <c r="A1808" s="201"/>
      <c r="B1808" s="204"/>
      <c r="C1808" s="203"/>
      <c r="D1808" s="203"/>
      <c r="E1808" s="203"/>
      <c r="F1808" s="203"/>
      <c r="G1808" s="203"/>
      <c r="H1808" s="203"/>
      <c r="I1808" s="204"/>
      <c r="J1808" s="204"/>
      <c r="K1808" s="204"/>
      <c r="L1808" s="204"/>
      <c r="M1808" s="204"/>
      <c r="N1808" s="204"/>
    </row>
    <row r="1809" spans="1:14" ht="12.75">
      <c r="A1809" s="201"/>
      <c r="B1809" s="204"/>
      <c r="C1809" s="203"/>
      <c r="D1809" s="203"/>
      <c r="E1809" s="203"/>
      <c r="F1809" s="203"/>
      <c r="G1809" s="203"/>
      <c r="H1809" s="203"/>
      <c r="I1809" s="204"/>
      <c r="J1809" s="204"/>
      <c r="K1809" s="204"/>
      <c r="L1809" s="204"/>
      <c r="M1809" s="204"/>
      <c r="N1809" s="204"/>
    </row>
    <row r="1810" spans="1:14" ht="12.75">
      <c r="A1810" s="201"/>
      <c r="B1810" s="204"/>
      <c r="C1810" s="203"/>
      <c r="D1810" s="203"/>
      <c r="E1810" s="203"/>
      <c r="F1810" s="203"/>
      <c r="G1810" s="203"/>
      <c r="H1810" s="203"/>
      <c r="I1810" s="204"/>
      <c r="J1810" s="204"/>
      <c r="K1810" s="204"/>
      <c r="L1810" s="204"/>
      <c r="M1810" s="204"/>
      <c r="N1810" s="204"/>
    </row>
    <row r="1811" spans="1:14" ht="12.75">
      <c r="A1811" s="201"/>
      <c r="B1811" s="204"/>
      <c r="C1811" s="203"/>
      <c r="D1811" s="203"/>
      <c r="E1811" s="203"/>
      <c r="F1811" s="203"/>
      <c r="G1811" s="203"/>
      <c r="H1811" s="203"/>
      <c r="I1811" s="204"/>
      <c r="J1811" s="204"/>
      <c r="K1811" s="204"/>
      <c r="L1811" s="204"/>
      <c r="M1811" s="204"/>
      <c r="N1811" s="204"/>
    </row>
    <row r="1812" spans="1:14" ht="12.75">
      <c r="A1812" s="201"/>
      <c r="B1812" s="204"/>
      <c r="C1812" s="203"/>
      <c r="D1812" s="203"/>
      <c r="E1812" s="203"/>
      <c r="F1812" s="203"/>
      <c r="G1812" s="203"/>
      <c r="H1812" s="203"/>
      <c r="I1812" s="204"/>
      <c r="J1812" s="204"/>
      <c r="K1812" s="204"/>
      <c r="L1812" s="204"/>
      <c r="M1812" s="204"/>
      <c r="N1812" s="204"/>
    </row>
    <row r="1813" spans="1:14" ht="12.75">
      <c r="A1813" s="201"/>
      <c r="B1813" s="204"/>
      <c r="C1813" s="203"/>
      <c r="D1813" s="203"/>
      <c r="E1813" s="203"/>
      <c r="F1813" s="203"/>
      <c r="G1813" s="203"/>
      <c r="H1813" s="203"/>
      <c r="I1813" s="204"/>
      <c r="J1813" s="204"/>
      <c r="K1813" s="204"/>
      <c r="L1813" s="204"/>
      <c r="M1813" s="204"/>
      <c r="N1813" s="204"/>
    </row>
    <row r="1814" spans="1:14" ht="12.75">
      <c r="A1814" s="201"/>
      <c r="B1814" s="204"/>
      <c r="C1814" s="203"/>
      <c r="D1814" s="203"/>
      <c r="E1814" s="203"/>
      <c r="F1814" s="203"/>
      <c r="G1814" s="203"/>
      <c r="H1814" s="203"/>
      <c r="I1814" s="204"/>
      <c r="J1814" s="204"/>
      <c r="K1814" s="204"/>
      <c r="L1814" s="204"/>
      <c r="M1814" s="204"/>
      <c r="N1814" s="204"/>
    </row>
    <row r="1815" spans="1:14" ht="12.75">
      <c r="A1815" s="201"/>
      <c r="B1815" s="204"/>
      <c r="C1815" s="203"/>
      <c r="D1815" s="203"/>
      <c r="E1815" s="203"/>
      <c r="F1815" s="203"/>
      <c r="G1815" s="203"/>
      <c r="H1815" s="203"/>
      <c r="I1815" s="204"/>
      <c r="J1815" s="204"/>
      <c r="K1815" s="204"/>
      <c r="L1815" s="204"/>
      <c r="M1815" s="204"/>
      <c r="N1815" s="204"/>
    </row>
    <row r="1816" spans="1:14" ht="12.75">
      <c r="A1816" s="201"/>
      <c r="B1816" s="204"/>
      <c r="C1816" s="203"/>
      <c r="D1816" s="203"/>
      <c r="E1816" s="203"/>
      <c r="F1816" s="203"/>
      <c r="G1816" s="203"/>
      <c r="H1816" s="203"/>
      <c r="I1816" s="204"/>
      <c r="J1816" s="204"/>
      <c r="K1816" s="204"/>
      <c r="L1816" s="204"/>
      <c r="M1816" s="204"/>
      <c r="N1816" s="204"/>
    </row>
    <row r="1817" spans="1:14" ht="12.75">
      <c r="A1817" s="201"/>
      <c r="B1817" s="204"/>
      <c r="C1817" s="203"/>
      <c r="D1817" s="203"/>
      <c r="E1817" s="203"/>
      <c r="F1817" s="203"/>
      <c r="G1817" s="203"/>
      <c r="H1817" s="203"/>
      <c r="I1817" s="204"/>
      <c r="J1817" s="204"/>
      <c r="K1817" s="204"/>
      <c r="L1817" s="204"/>
      <c r="M1817" s="204"/>
      <c r="N1817" s="204"/>
    </row>
    <row r="1818" spans="1:14" ht="12.75">
      <c r="A1818" s="201"/>
      <c r="B1818" s="204"/>
      <c r="C1818" s="203"/>
      <c r="D1818" s="203"/>
      <c r="E1818" s="203"/>
      <c r="F1818" s="203"/>
      <c r="G1818" s="203"/>
      <c r="H1818" s="203"/>
      <c r="I1818" s="204"/>
      <c r="J1818" s="204"/>
      <c r="K1818" s="204"/>
      <c r="L1818" s="204"/>
      <c r="M1818" s="204"/>
      <c r="N1818" s="204"/>
    </row>
    <row r="1819" spans="1:14" ht="12.75">
      <c r="A1819" s="201"/>
      <c r="B1819" s="204"/>
      <c r="C1819" s="203"/>
      <c r="D1819" s="203"/>
      <c r="E1819" s="203"/>
      <c r="F1819" s="203"/>
      <c r="G1819" s="203"/>
      <c r="H1819" s="203"/>
      <c r="I1819" s="204"/>
      <c r="J1819" s="204"/>
      <c r="K1819" s="204"/>
      <c r="L1819" s="204"/>
      <c r="M1819" s="204"/>
      <c r="N1819" s="204"/>
    </row>
    <row r="1820" spans="1:14" ht="12.75">
      <c r="A1820" s="201"/>
      <c r="B1820" s="204"/>
      <c r="C1820" s="203"/>
      <c r="D1820" s="203"/>
      <c r="E1820" s="203"/>
      <c r="F1820" s="203"/>
      <c r="G1820" s="203"/>
      <c r="H1820" s="203"/>
      <c r="I1820" s="204"/>
      <c r="J1820" s="204"/>
      <c r="K1820" s="204"/>
      <c r="L1820" s="204"/>
      <c r="M1820" s="204"/>
      <c r="N1820" s="204"/>
    </row>
    <row r="1821" spans="1:14" ht="12.75">
      <c r="A1821" s="201"/>
      <c r="B1821" s="204"/>
      <c r="C1821" s="203"/>
      <c r="D1821" s="203"/>
      <c r="E1821" s="203"/>
      <c r="F1821" s="203"/>
      <c r="G1821" s="203"/>
      <c r="H1821" s="203"/>
      <c r="I1821" s="204"/>
      <c r="J1821" s="204"/>
      <c r="K1821" s="204"/>
      <c r="L1821" s="204"/>
      <c r="M1821" s="204"/>
      <c r="N1821" s="204"/>
    </row>
    <row r="1822" spans="1:14" ht="12.75">
      <c r="A1822" s="201"/>
      <c r="B1822" s="204"/>
      <c r="C1822" s="203"/>
      <c r="D1822" s="203"/>
      <c r="E1822" s="203"/>
      <c r="F1822" s="203"/>
      <c r="G1822" s="203"/>
      <c r="H1822" s="203"/>
      <c r="I1822" s="204"/>
      <c r="J1822" s="204"/>
      <c r="K1822" s="204"/>
      <c r="L1822" s="204"/>
      <c r="M1822" s="204"/>
      <c r="N1822" s="204"/>
    </row>
    <row r="1823" spans="1:14" ht="12.75">
      <c r="A1823" s="201"/>
      <c r="B1823" s="204"/>
      <c r="C1823" s="203"/>
      <c r="D1823" s="203"/>
      <c r="E1823" s="203"/>
      <c r="F1823" s="203"/>
      <c r="G1823" s="203"/>
      <c r="H1823" s="203"/>
      <c r="I1823" s="204"/>
      <c r="J1823" s="204"/>
      <c r="K1823" s="204"/>
      <c r="L1823" s="204"/>
      <c r="M1823" s="204"/>
      <c r="N1823" s="204"/>
    </row>
    <row r="1824" spans="1:14" ht="12.75">
      <c r="A1824" s="201"/>
      <c r="B1824" s="204"/>
      <c r="C1824" s="203"/>
      <c r="D1824" s="203"/>
      <c r="E1824" s="203"/>
      <c r="F1824" s="203"/>
      <c r="G1824" s="203"/>
      <c r="H1824" s="203"/>
      <c r="I1824" s="204"/>
      <c r="J1824" s="204"/>
      <c r="K1824" s="204"/>
      <c r="L1824" s="204"/>
      <c r="M1824" s="204"/>
      <c r="N1824" s="204"/>
    </row>
    <row r="1825" spans="1:8" ht="12.75">
      <c r="A1825" s="193"/>
      <c r="C1825" s="35"/>
      <c r="D1825" s="35"/>
      <c r="E1825" s="35"/>
      <c r="F1825" s="35"/>
      <c r="G1825" s="35"/>
      <c r="H1825" s="35"/>
    </row>
    <row r="1826" spans="1:8" ht="12.75">
      <c r="A1826" s="193"/>
      <c r="C1826" s="35"/>
      <c r="D1826" s="35"/>
      <c r="E1826" s="35"/>
      <c r="F1826" s="35"/>
      <c r="G1826" s="35"/>
      <c r="H1826" s="35"/>
    </row>
    <row r="1827" spans="1:8" ht="12.75">
      <c r="A1827" s="193"/>
      <c r="C1827" s="35"/>
      <c r="D1827" s="35"/>
      <c r="E1827" s="35"/>
      <c r="F1827" s="35"/>
      <c r="G1827" s="35"/>
      <c r="H1827" s="35"/>
    </row>
    <row r="1828" spans="1:8" ht="12.75">
      <c r="A1828" s="193"/>
      <c r="C1828" s="35"/>
      <c r="D1828" s="35"/>
      <c r="E1828" s="35"/>
      <c r="F1828" s="35"/>
      <c r="G1828" s="35"/>
      <c r="H1828" s="35"/>
    </row>
    <row r="1829" spans="1:8" ht="12.75">
      <c r="A1829" s="193"/>
      <c r="C1829" s="35"/>
      <c r="D1829" s="35"/>
      <c r="E1829" s="35"/>
      <c r="F1829" s="35"/>
      <c r="G1829" s="35"/>
      <c r="H1829" s="35"/>
    </row>
    <row r="1830" spans="1:8" ht="12.75">
      <c r="A1830" s="193"/>
      <c r="C1830" s="35"/>
      <c r="D1830" s="35"/>
      <c r="E1830" s="35"/>
      <c r="F1830" s="35"/>
      <c r="G1830" s="35"/>
      <c r="H1830" s="35"/>
    </row>
    <row r="1831" spans="1:8" ht="12.75">
      <c r="A1831" s="193"/>
      <c r="C1831" s="35"/>
      <c r="D1831" s="35"/>
      <c r="E1831" s="35"/>
      <c r="F1831" s="35"/>
      <c r="G1831" s="35"/>
      <c r="H1831" s="35"/>
    </row>
    <row r="1832" spans="1:8" ht="12.75">
      <c r="A1832" s="193"/>
      <c r="C1832" s="35"/>
      <c r="D1832" s="35"/>
      <c r="E1832" s="35"/>
      <c r="F1832" s="35"/>
      <c r="G1832" s="35"/>
      <c r="H1832" s="35"/>
    </row>
    <row r="1833" spans="1:8" ht="12.75">
      <c r="A1833" s="193"/>
      <c r="C1833" s="35"/>
      <c r="D1833" s="35"/>
      <c r="E1833" s="35"/>
      <c r="F1833" s="35"/>
      <c r="G1833" s="35"/>
      <c r="H1833" s="35"/>
    </row>
    <row r="1834" spans="1:8" ht="12.75">
      <c r="A1834" s="193"/>
      <c r="C1834" s="35"/>
      <c r="D1834" s="35"/>
      <c r="E1834" s="35"/>
      <c r="F1834" s="35"/>
      <c r="G1834" s="35"/>
      <c r="H1834" s="35"/>
    </row>
    <row r="1835" spans="1:8" ht="12.75">
      <c r="A1835" s="193"/>
      <c r="C1835" s="35"/>
      <c r="D1835" s="35"/>
      <c r="E1835" s="35"/>
      <c r="F1835" s="35"/>
      <c r="G1835" s="35"/>
      <c r="H1835" s="35"/>
    </row>
    <row r="1836" spans="1:8" ht="12.75">
      <c r="A1836" s="193"/>
      <c r="C1836" s="35"/>
      <c r="D1836" s="35"/>
      <c r="E1836" s="35"/>
      <c r="F1836" s="35"/>
      <c r="G1836" s="35"/>
      <c r="H1836" s="35"/>
    </row>
    <row r="1837" spans="1:8" ht="12.75">
      <c r="A1837" s="193"/>
      <c r="C1837" s="35"/>
      <c r="D1837" s="35"/>
      <c r="E1837" s="35"/>
      <c r="F1837" s="35"/>
      <c r="G1837" s="35"/>
      <c r="H1837" s="35"/>
    </row>
    <row r="1838" spans="1:8" ht="12.75">
      <c r="A1838" s="193"/>
      <c r="C1838" s="35"/>
      <c r="D1838" s="35"/>
      <c r="E1838" s="35"/>
      <c r="F1838" s="35"/>
      <c r="G1838" s="35"/>
      <c r="H1838" s="35"/>
    </row>
    <row r="1839" spans="1:8" ht="12.75">
      <c r="A1839" s="193"/>
      <c r="C1839" s="35"/>
      <c r="D1839" s="35"/>
      <c r="E1839" s="35"/>
      <c r="F1839" s="35"/>
      <c r="G1839" s="35"/>
      <c r="H1839" s="35"/>
    </row>
    <row r="1840" spans="1:8" ht="12.75">
      <c r="A1840" s="193"/>
      <c r="C1840" s="35"/>
      <c r="D1840" s="35"/>
      <c r="E1840" s="35"/>
      <c r="F1840" s="35"/>
      <c r="G1840" s="35"/>
      <c r="H1840" s="35"/>
    </row>
    <row r="1841" spans="1:8" ht="12.75">
      <c r="A1841" s="193"/>
      <c r="C1841" s="35"/>
      <c r="D1841" s="35"/>
      <c r="E1841" s="35"/>
      <c r="F1841" s="35"/>
      <c r="G1841" s="35"/>
      <c r="H1841" s="35"/>
    </row>
    <row r="1842" spans="1:8" ht="12.75">
      <c r="A1842" s="193"/>
      <c r="C1842" s="35"/>
      <c r="D1842" s="35"/>
      <c r="E1842" s="35"/>
      <c r="F1842" s="35"/>
      <c r="G1842" s="35"/>
      <c r="H1842" s="35"/>
    </row>
    <row r="1843" spans="1:8" ht="12.75">
      <c r="A1843" s="193"/>
      <c r="C1843" s="35"/>
      <c r="D1843" s="35"/>
      <c r="E1843" s="35"/>
      <c r="F1843" s="35"/>
      <c r="G1843" s="35"/>
      <c r="H1843" s="35"/>
    </row>
    <row r="1844" spans="1:8" ht="12.75">
      <c r="A1844" s="193"/>
      <c r="C1844" s="35"/>
      <c r="D1844" s="35"/>
      <c r="E1844" s="35"/>
      <c r="F1844" s="35"/>
      <c r="G1844" s="35"/>
      <c r="H1844" s="35"/>
    </row>
    <row r="1845" spans="1:8" ht="12.75">
      <c r="A1845" s="193"/>
      <c r="C1845" s="35"/>
      <c r="D1845" s="35"/>
      <c r="E1845" s="35"/>
      <c r="F1845" s="35"/>
      <c r="G1845" s="35"/>
      <c r="H1845" s="35"/>
    </row>
    <row r="1846" spans="1:8" ht="12.75">
      <c r="A1846" s="193"/>
      <c r="C1846" s="35"/>
      <c r="D1846" s="35"/>
      <c r="E1846" s="35"/>
      <c r="F1846" s="35"/>
      <c r="G1846" s="35"/>
      <c r="H1846" s="35"/>
    </row>
    <row r="1847" spans="1:8" ht="12.75">
      <c r="A1847" s="193"/>
      <c r="C1847" s="35"/>
      <c r="D1847" s="35"/>
      <c r="E1847" s="35"/>
      <c r="F1847" s="35"/>
      <c r="G1847" s="35"/>
      <c r="H1847" s="35"/>
    </row>
    <row r="1848" spans="1:8" ht="12.75">
      <c r="A1848" s="193"/>
      <c r="C1848" s="35"/>
      <c r="D1848" s="35"/>
      <c r="E1848" s="35"/>
      <c r="F1848" s="35"/>
      <c r="G1848" s="35"/>
      <c r="H1848" s="35"/>
    </row>
    <row r="1849" spans="1:8" ht="12.75">
      <c r="A1849" s="193"/>
      <c r="C1849" s="35"/>
      <c r="D1849" s="35"/>
      <c r="E1849" s="35"/>
      <c r="F1849" s="35"/>
      <c r="G1849" s="35"/>
      <c r="H1849" s="35"/>
    </row>
    <row r="1850" spans="1:8" ht="12.75">
      <c r="A1850" s="193"/>
      <c r="C1850" s="35"/>
      <c r="D1850" s="35"/>
      <c r="E1850" s="35"/>
      <c r="F1850" s="35"/>
      <c r="G1850" s="35"/>
      <c r="H1850" s="35"/>
    </row>
    <row r="1851" spans="1:8" ht="12.75">
      <c r="A1851" s="193"/>
      <c r="C1851" s="35"/>
      <c r="D1851" s="35"/>
      <c r="E1851" s="35"/>
      <c r="F1851" s="35"/>
      <c r="G1851" s="35"/>
      <c r="H1851" s="35"/>
    </row>
    <row r="1852" spans="1:8" ht="12.75">
      <c r="A1852" s="193"/>
      <c r="C1852" s="35"/>
      <c r="D1852" s="35"/>
      <c r="E1852" s="35"/>
      <c r="F1852" s="35"/>
      <c r="G1852" s="35"/>
      <c r="H1852" s="35"/>
    </row>
    <row r="1853" spans="1:8" ht="12.75">
      <c r="A1853" s="193"/>
      <c r="C1853" s="35"/>
      <c r="D1853" s="35"/>
      <c r="E1853" s="35"/>
      <c r="F1853" s="35"/>
      <c r="G1853" s="35"/>
      <c r="H1853" s="35"/>
    </row>
    <row r="1854" spans="1:8" ht="12.75">
      <c r="A1854" s="193"/>
      <c r="C1854" s="35"/>
      <c r="D1854" s="35"/>
      <c r="E1854" s="35"/>
      <c r="F1854" s="35"/>
      <c r="G1854" s="35"/>
      <c r="H1854" s="35"/>
    </row>
    <row r="1855" spans="1:8" ht="12.75">
      <c r="A1855" s="193"/>
      <c r="C1855" s="35"/>
      <c r="D1855" s="35"/>
      <c r="E1855" s="35"/>
      <c r="F1855" s="35"/>
      <c r="G1855" s="35"/>
      <c r="H1855" s="35"/>
    </row>
    <row r="1856" spans="1:8" ht="12.75">
      <c r="A1856" s="193"/>
      <c r="C1856" s="35"/>
      <c r="D1856" s="35"/>
      <c r="E1856" s="35"/>
      <c r="F1856" s="35"/>
      <c r="G1856" s="35"/>
      <c r="H1856" s="35"/>
    </row>
    <row r="1857" spans="1:8" ht="12.75">
      <c r="A1857" s="193"/>
      <c r="C1857" s="35"/>
      <c r="D1857" s="35"/>
      <c r="E1857" s="35"/>
      <c r="F1857" s="35"/>
      <c r="G1857" s="35"/>
      <c r="H1857" s="35"/>
    </row>
    <row r="1858" spans="1:8" ht="12.75">
      <c r="A1858" s="193"/>
      <c r="C1858" s="35"/>
      <c r="D1858" s="35"/>
      <c r="E1858" s="35"/>
      <c r="F1858" s="35"/>
      <c r="G1858" s="35"/>
      <c r="H1858" s="35"/>
    </row>
    <row r="1859" spans="1:8" ht="12.75">
      <c r="A1859" s="193"/>
      <c r="C1859" s="35"/>
      <c r="D1859" s="35"/>
      <c r="E1859" s="35"/>
      <c r="F1859" s="35"/>
      <c r="G1859" s="35"/>
      <c r="H1859" s="35"/>
    </row>
    <row r="1860" spans="1:8" ht="12.75">
      <c r="A1860" s="193"/>
      <c r="C1860" s="35"/>
      <c r="D1860" s="35"/>
      <c r="E1860" s="35"/>
      <c r="F1860" s="35"/>
      <c r="G1860" s="35"/>
      <c r="H1860" s="35"/>
    </row>
    <row r="1861" spans="1:8" ht="12.75">
      <c r="A1861" s="193"/>
      <c r="C1861" s="35"/>
      <c r="D1861" s="35"/>
      <c r="E1861" s="35"/>
      <c r="F1861" s="35"/>
      <c r="G1861" s="35"/>
      <c r="H1861" s="35"/>
    </row>
    <row r="1862" spans="1:8" ht="12.75">
      <c r="A1862" s="193"/>
      <c r="C1862" s="35"/>
      <c r="D1862" s="35"/>
      <c r="E1862" s="35"/>
      <c r="F1862" s="35"/>
      <c r="G1862" s="35"/>
      <c r="H1862" s="35"/>
    </row>
    <row r="1863" spans="1:8" ht="12.75">
      <c r="A1863" s="193"/>
      <c r="C1863" s="35"/>
      <c r="D1863" s="35"/>
      <c r="E1863" s="35"/>
      <c r="F1863" s="35"/>
      <c r="G1863" s="35"/>
      <c r="H1863" s="35"/>
    </row>
    <row r="1864" spans="1:8" ht="12.75">
      <c r="A1864" s="193"/>
      <c r="C1864" s="35"/>
      <c r="D1864" s="35"/>
      <c r="E1864" s="35"/>
      <c r="F1864" s="35"/>
      <c r="G1864" s="35"/>
      <c r="H1864" s="35"/>
    </row>
    <row r="1865" spans="1:8" ht="12.75">
      <c r="A1865" s="193"/>
      <c r="C1865" s="35"/>
      <c r="D1865" s="35"/>
      <c r="E1865" s="35"/>
      <c r="F1865" s="35"/>
      <c r="G1865" s="35"/>
      <c r="H1865" s="35"/>
    </row>
    <row r="1866" spans="1:8" ht="12.75">
      <c r="A1866" s="193"/>
      <c r="C1866" s="35"/>
      <c r="D1866" s="35"/>
      <c r="E1866" s="35"/>
      <c r="F1866" s="35"/>
      <c r="G1866" s="35"/>
      <c r="H1866" s="35"/>
    </row>
    <row r="1867" spans="1:8" ht="12.75">
      <c r="A1867" s="193"/>
      <c r="C1867" s="35"/>
      <c r="D1867" s="35"/>
      <c r="E1867" s="35"/>
      <c r="F1867" s="35"/>
      <c r="G1867" s="35"/>
      <c r="H1867" s="35"/>
    </row>
    <row r="1868" spans="1:8" ht="12.75">
      <c r="A1868" s="193"/>
      <c r="C1868" s="35"/>
      <c r="D1868" s="35"/>
      <c r="E1868" s="35"/>
      <c r="F1868" s="35"/>
      <c r="G1868" s="35"/>
      <c r="H1868" s="35"/>
    </row>
    <row r="1869" spans="1:8" ht="12.75">
      <c r="A1869" s="193"/>
      <c r="C1869" s="35"/>
      <c r="D1869" s="35"/>
      <c r="E1869" s="35"/>
      <c r="F1869" s="35"/>
      <c r="G1869" s="35"/>
      <c r="H1869" s="35"/>
    </row>
    <row r="1870" spans="1:8" ht="12.75">
      <c r="A1870" s="193"/>
      <c r="C1870" s="35"/>
      <c r="D1870" s="35"/>
      <c r="E1870" s="35"/>
      <c r="F1870" s="35"/>
      <c r="G1870" s="35"/>
      <c r="H1870" s="35"/>
    </row>
    <row r="1871" spans="1:8" ht="12.75">
      <c r="A1871" s="193"/>
      <c r="C1871" s="35"/>
      <c r="D1871" s="35"/>
      <c r="E1871" s="35"/>
      <c r="F1871" s="35"/>
      <c r="G1871" s="35"/>
      <c r="H1871" s="35"/>
    </row>
    <row r="1872" spans="1:8" ht="12.75">
      <c r="A1872" s="193"/>
      <c r="C1872" s="35"/>
      <c r="D1872" s="35"/>
      <c r="E1872" s="35"/>
      <c r="F1872" s="35"/>
      <c r="G1872" s="35"/>
      <c r="H1872" s="35"/>
    </row>
    <row r="1873" spans="1:8" ht="12.75">
      <c r="A1873" s="193"/>
      <c r="C1873" s="35"/>
      <c r="D1873" s="35"/>
      <c r="E1873" s="35"/>
      <c r="F1873" s="35"/>
      <c r="G1873" s="35"/>
      <c r="H1873" s="35"/>
    </row>
    <row r="1874" spans="1:8" ht="12.75">
      <c r="A1874" s="193"/>
      <c r="C1874" s="35"/>
      <c r="D1874" s="35"/>
      <c r="E1874" s="35"/>
      <c r="F1874" s="35"/>
      <c r="G1874" s="35"/>
      <c r="H1874" s="35"/>
    </row>
    <row r="1875" spans="1:8" ht="12.75">
      <c r="A1875" s="193"/>
      <c r="C1875" s="35"/>
      <c r="D1875" s="35"/>
      <c r="E1875" s="35"/>
      <c r="F1875" s="35"/>
      <c r="G1875" s="35"/>
      <c r="H1875" s="35"/>
    </row>
    <row r="1876" spans="1:8" ht="12.75">
      <c r="A1876" s="193"/>
      <c r="C1876" s="35"/>
      <c r="D1876" s="35"/>
      <c r="E1876" s="35"/>
      <c r="F1876" s="35"/>
      <c r="G1876" s="35"/>
      <c r="H1876" s="35"/>
    </row>
    <row r="1877" spans="1:8" ht="12.75">
      <c r="A1877" s="193"/>
      <c r="C1877" s="35"/>
      <c r="D1877" s="35"/>
      <c r="E1877" s="35"/>
      <c r="F1877" s="35"/>
      <c r="G1877" s="35"/>
      <c r="H1877" s="35"/>
    </row>
    <row r="1878" spans="1:8" ht="12.75">
      <c r="A1878" s="193"/>
      <c r="C1878" s="35"/>
      <c r="D1878" s="35"/>
      <c r="E1878" s="35"/>
      <c r="F1878" s="35"/>
      <c r="G1878" s="35"/>
      <c r="H1878" s="35"/>
    </row>
    <row r="1879" spans="1:8" ht="12.75">
      <c r="A1879" s="193"/>
      <c r="C1879" s="35"/>
      <c r="D1879" s="35"/>
      <c r="E1879" s="35"/>
      <c r="F1879" s="35"/>
      <c r="G1879" s="35"/>
      <c r="H1879" s="35"/>
    </row>
    <row r="1880" spans="1:8" ht="12.75">
      <c r="A1880" s="193"/>
      <c r="C1880" s="35"/>
      <c r="D1880" s="35"/>
      <c r="E1880" s="35"/>
      <c r="F1880" s="35"/>
      <c r="G1880" s="35"/>
      <c r="H1880" s="35"/>
    </row>
    <row r="1881" spans="1:8" ht="12.75">
      <c r="A1881" s="193"/>
      <c r="C1881" s="35"/>
      <c r="D1881" s="35"/>
      <c r="E1881" s="35"/>
      <c r="F1881" s="35"/>
      <c r="G1881" s="35"/>
      <c r="H1881" s="35"/>
    </row>
    <row r="1882" spans="1:8" ht="12.75">
      <c r="A1882" s="193"/>
      <c r="C1882" s="35"/>
      <c r="D1882" s="35"/>
      <c r="E1882" s="35"/>
      <c r="F1882" s="35"/>
      <c r="G1882" s="35"/>
      <c r="H1882" s="35"/>
    </row>
    <row r="1883" spans="1:8" ht="12.75">
      <c r="A1883" s="193"/>
      <c r="C1883" s="35"/>
      <c r="D1883" s="35"/>
      <c r="E1883" s="35"/>
      <c r="F1883" s="35"/>
      <c r="G1883" s="35"/>
      <c r="H1883" s="35"/>
    </row>
    <row r="1884" spans="1:8" ht="12.75">
      <c r="A1884" s="193"/>
      <c r="C1884" s="35"/>
      <c r="D1884" s="35"/>
      <c r="E1884" s="35"/>
      <c r="F1884" s="35"/>
      <c r="G1884" s="35"/>
      <c r="H1884" s="35"/>
    </row>
    <row r="1885" spans="1:8" ht="12.75">
      <c r="A1885" s="193"/>
      <c r="C1885" s="35"/>
      <c r="D1885" s="35"/>
      <c r="E1885" s="35"/>
      <c r="F1885" s="35"/>
      <c r="G1885" s="35"/>
      <c r="H1885" s="35"/>
    </row>
    <row r="1886" spans="1:8" ht="12.75">
      <c r="A1886" s="193"/>
      <c r="C1886" s="35"/>
      <c r="D1886" s="35"/>
      <c r="E1886" s="35"/>
      <c r="F1886" s="35"/>
      <c r="G1886" s="35"/>
      <c r="H1886" s="35"/>
    </row>
    <row r="1887" spans="1:8" ht="12.75">
      <c r="A1887" s="193"/>
      <c r="C1887" s="35"/>
      <c r="D1887" s="35"/>
      <c r="E1887" s="35"/>
      <c r="F1887" s="35"/>
      <c r="G1887" s="35"/>
      <c r="H1887" s="35"/>
    </row>
    <row r="1888" spans="1:8" ht="12.75">
      <c r="A1888" s="193"/>
      <c r="C1888" s="35"/>
      <c r="D1888" s="35"/>
      <c r="E1888" s="35"/>
      <c r="F1888" s="35"/>
      <c r="G1888" s="35"/>
      <c r="H1888" s="35"/>
    </row>
    <row r="1889" spans="1:8" ht="12.75">
      <c r="A1889" s="193"/>
      <c r="C1889" s="35"/>
      <c r="D1889" s="35"/>
      <c r="E1889" s="35"/>
      <c r="F1889" s="35"/>
      <c r="G1889" s="35"/>
      <c r="H1889" s="35"/>
    </row>
    <row r="1890" spans="1:8" ht="12.75">
      <c r="A1890" s="193"/>
      <c r="C1890" s="35"/>
      <c r="D1890" s="35"/>
      <c r="E1890" s="35"/>
      <c r="F1890" s="35"/>
      <c r="G1890" s="35"/>
      <c r="H1890" s="35"/>
    </row>
    <row r="1891" spans="1:8" ht="12.75">
      <c r="A1891" s="193"/>
      <c r="C1891" s="35"/>
      <c r="D1891" s="35"/>
      <c r="E1891" s="35"/>
      <c r="F1891" s="35"/>
      <c r="G1891" s="35"/>
      <c r="H1891" s="35"/>
    </row>
    <row r="1892" spans="1:8" ht="12.75">
      <c r="A1892" s="193"/>
      <c r="C1892" s="35"/>
      <c r="D1892" s="35"/>
      <c r="E1892" s="35"/>
      <c r="F1892" s="35"/>
      <c r="G1892" s="35"/>
      <c r="H1892" s="35"/>
    </row>
    <row r="1893" spans="1:8" ht="12.75">
      <c r="A1893" s="193"/>
      <c r="C1893" s="35"/>
      <c r="D1893" s="35"/>
      <c r="E1893" s="35"/>
      <c r="F1893" s="35"/>
      <c r="G1893" s="35"/>
      <c r="H1893" s="35"/>
    </row>
    <row r="1894" spans="1:8" ht="12.75">
      <c r="A1894" s="193"/>
      <c r="C1894" s="35"/>
      <c r="D1894" s="35"/>
      <c r="E1894" s="35"/>
      <c r="F1894" s="35"/>
      <c r="G1894" s="35"/>
      <c r="H1894" s="35"/>
    </row>
    <row r="1895" spans="1:8" ht="12.75">
      <c r="A1895" s="193"/>
      <c r="C1895" s="35"/>
      <c r="D1895" s="35"/>
      <c r="E1895" s="35"/>
      <c r="F1895" s="35"/>
      <c r="G1895" s="35"/>
      <c r="H1895" s="35"/>
    </row>
    <row r="1896" spans="1:8" ht="12.75">
      <c r="A1896" s="193"/>
      <c r="C1896" s="35"/>
      <c r="D1896" s="35"/>
      <c r="E1896" s="35"/>
      <c r="F1896" s="35"/>
      <c r="G1896" s="35"/>
      <c r="H1896" s="35"/>
    </row>
    <row r="1897" spans="1:8" ht="12.75">
      <c r="A1897" s="193"/>
      <c r="C1897" s="35"/>
      <c r="D1897" s="35"/>
      <c r="E1897" s="35"/>
      <c r="F1897" s="35"/>
      <c r="G1897" s="35"/>
      <c r="H1897" s="35"/>
    </row>
    <row r="1898" spans="1:8" ht="12.75">
      <c r="A1898" s="193"/>
      <c r="C1898" s="35"/>
      <c r="D1898" s="35"/>
      <c r="E1898" s="35"/>
      <c r="F1898" s="35"/>
      <c r="G1898" s="35"/>
      <c r="H1898" s="35"/>
    </row>
    <row r="1899" spans="1:8" ht="12.75">
      <c r="A1899" s="193"/>
      <c r="C1899" s="35"/>
      <c r="D1899" s="35"/>
      <c r="E1899" s="35"/>
      <c r="F1899" s="35"/>
      <c r="G1899" s="35"/>
      <c r="H1899" s="35"/>
    </row>
    <row r="1900" spans="1:8" ht="12.75">
      <c r="A1900" s="193"/>
      <c r="C1900" s="35"/>
      <c r="D1900" s="35"/>
      <c r="E1900" s="35"/>
      <c r="F1900" s="35"/>
      <c r="G1900" s="35"/>
      <c r="H1900" s="35"/>
    </row>
    <row r="1901" spans="1:8" ht="12.75">
      <c r="A1901" s="193"/>
      <c r="C1901" s="35"/>
      <c r="D1901" s="35"/>
      <c r="E1901" s="35"/>
      <c r="F1901" s="35"/>
      <c r="G1901" s="35"/>
      <c r="H1901" s="35"/>
    </row>
    <row r="1902" spans="1:8" ht="12.75">
      <c r="A1902" s="193"/>
      <c r="C1902" s="35"/>
      <c r="D1902" s="35"/>
      <c r="E1902" s="35"/>
      <c r="F1902" s="35"/>
      <c r="G1902" s="35"/>
      <c r="H1902" s="35"/>
    </row>
    <row r="1903" spans="1:8" ht="12.75">
      <c r="A1903" s="193"/>
      <c r="C1903" s="35"/>
      <c r="D1903" s="35"/>
      <c r="E1903" s="35"/>
      <c r="F1903" s="35"/>
      <c r="G1903" s="35"/>
      <c r="H1903" s="35"/>
    </row>
    <row r="1904" spans="1:8" ht="12.75">
      <c r="A1904" s="193"/>
      <c r="C1904" s="35"/>
      <c r="D1904" s="35"/>
      <c r="E1904" s="35"/>
      <c r="F1904" s="35"/>
      <c r="G1904" s="35"/>
      <c r="H1904" s="35"/>
    </row>
    <row r="1905" spans="1:8" ht="12.75">
      <c r="A1905" s="193"/>
      <c r="C1905" s="35"/>
      <c r="D1905" s="35"/>
      <c r="E1905" s="35"/>
      <c r="F1905" s="35"/>
      <c r="G1905" s="35"/>
      <c r="H1905" s="35"/>
    </row>
    <row r="1906" spans="1:8" ht="12.75">
      <c r="A1906" s="193"/>
      <c r="C1906" s="35"/>
      <c r="D1906" s="35"/>
      <c r="E1906" s="35"/>
      <c r="F1906" s="35"/>
      <c r="G1906" s="35"/>
      <c r="H1906" s="35"/>
    </row>
    <row r="1907" spans="1:8" ht="12.75">
      <c r="A1907" s="193"/>
      <c r="C1907" s="35"/>
      <c r="D1907" s="35"/>
      <c r="E1907" s="35"/>
      <c r="F1907" s="35"/>
      <c r="G1907" s="35"/>
      <c r="H1907" s="35"/>
    </row>
    <row r="1908" spans="1:8" ht="12.75">
      <c r="A1908" s="193"/>
      <c r="C1908" s="35"/>
      <c r="D1908" s="35"/>
      <c r="E1908" s="35"/>
      <c r="F1908" s="35"/>
      <c r="G1908" s="35"/>
      <c r="H1908" s="35"/>
    </row>
    <row r="1909" spans="1:8" ht="12.75">
      <c r="A1909" s="193"/>
      <c r="C1909" s="35"/>
      <c r="D1909" s="35"/>
      <c r="E1909" s="35"/>
      <c r="F1909" s="35"/>
      <c r="G1909" s="35"/>
      <c r="H1909" s="35"/>
    </row>
    <row r="1910" spans="1:8" ht="12.75">
      <c r="A1910" s="193"/>
      <c r="C1910" s="35"/>
      <c r="D1910" s="35"/>
      <c r="E1910" s="35"/>
      <c r="F1910" s="35"/>
      <c r="G1910" s="35"/>
      <c r="H1910" s="35"/>
    </row>
    <row r="1911" spans="1:8" ht="12.75">
      <c r="A1911" s="193"/>
      <c r="C1911" s="35"/>
      <c r="D1911" s="35"/>
      <c r="E1911" s="35"/>
      <c r="F1911" s="35"/>
      <c r="G1911" s="35"/>
      <c r="H1911" s="35"/>
    </row>
    <row r="1912" spans="1:8" ht="12.75">
      <c r="A1912" s="193"/>
      <c r="C1912" s="35"/>
      <c r="D1912" s="35"/>
      <c r="E1912" s="35"/>
      <c r="F1912" s="35"/>
      <c r="G1912" s="35"/>
      <c r="H1912" s="35"/>
    </row>
    <row r="1913" spans="1:8" ht="12.75">
      <c r="A1913" s="193"/>
      <c r="C1913" s="35"/>
      <c r="D1913" s="35"/>
      <c r="E1913" s="35"/>
      <c r="F1913" s="35"/>
      <c r="G1913" s="35"/>
      <c r="H1913" s="35"/>
    </row>
    <row r="1914" spans="1:8" ht="12.75">
      <c r="A1914" s="193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232</v>
      </c>
      <c r="B1" s="12"/>
    </row>
    <row r="2" spans="1:13" ht="14.25" customHeight="1">
      <c r="A2" s="278" t="s">
        <v>197</v>
      </c>
      <c r="B2" s="275" t="s">
        <v>122</v>
      </c>
      <c r="C2" s="275" t="s">
        <v>198</v>
      </c>
      <c r="D2" s="275" t="s">
        <v>123</v>
      </c>
      <c r="E2" s="275" t="s">
        <v>199</v>
      </c>
      <c r="F2" s="275" t="s">
        <v>200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12</v>
      </c>
      <c r="B5" s="52">
        <v>-1000000</v>
      </c>
      <c r="C5" s="225">
        <v>1.91768</v>
      </c>
      <c r="D5" s="52">
        <v>0</v>
      </c>
      <c r="E5" s="225" t="s">
        <v>149</v>
      </c>
      <c r="F5" s="225">
        <v>1.8704007763636363</v>
      </c>
      <c r="H5" s="8"/>
      <c r="I5" s="13"/>
      <c r="J5" s="6"/>
      <c r="K5" s="4"/>
    </row>
    <row r="6" spans="1:11" ht="14.25">
      <c r="A6" s="51" t="s">
        <v>13</v>
      </c>
      <c r="B6" s="53">
        <v>-7500000</v>
      </c>
      <c r="C6" s="225">
        <v>1.9172045713333332</v>
      </c>
      <c r="D6" s="53">
        <v>0</v>
      </c>
      <c r="E6" s="225" t="s">
        <v>149</v>
      </c>
      <c r="F6" s="225">
        <v>1.8021993622222228</v>
      </c>
      <c r="H6" s="8"/>
      <c r="I6" s="13"/>
      <c r="J6" s="6"/>
      <c r="K6" s="4"/>
    </row>
    <row r="7" spans="1:11" ht="14.25">
      <c r="A7" s="51" t="s">
        <v>14</v>
      </c>
      <c r="B7" s="53">
        <v>-3100000</v>
      </c>
      <c r="C7" s="225">
        <v>1.8996942857142858</v>
      </c>
      <c r="D7" s="53">
        <v>0</v>
      </c>
      <c r="E7" s="225" t="s">
        <v>149</v>
      </c>
      <c r="F7" s="225">
        <v>1.6704719288235292</v>
      </c>
      <c r="H7" s="8"/>
      <c r="I7" s="13"/>
      <c r="J7" s="6"/>
      <c r="K7" s="4"/>
    </row>
    <row r="8" spans="1:11" ht="14.25">
      <c r="A8" s="51" t="s">
        <v>15</v>
      </c>
      <c r="B8" s="53">
        <v>0</v>
      </c>
      <c r="C8" s="225" t="s">
        <v>149</v>
      </c>
      <c r="D8" s="53">
        <v>0</v>
      </c>
      <c r="E8" s="225" t="s">
        <v>149</v>
      </c>
      <c r="F8" s="225">
        <v>1.3042059525000005</v>
      </c>
      <c r="H8" s="8"/>
      <c r="I8" s="13"/>
      <c r="J8" s="6"/>
      <c r="K8" s="4"/>
    </row>
    <row r="9" spans="1:11" ht="14.25">
      <c r="A9" s="51" t="s">
        <v>16</v>
      </c>
      <c r="B9" s="53">
        <v>0</v>
      </c>
      <c r="C9" s="225" t="s">
        <v>149</v>
      </c>
      <c r="D9" s="53">
        <v>2400000</v>
      </c>
      <c r="E9" s="225">
        <v>1.0023750012500001</v>
      </c>
      <c r="F9" s="225">
        <v>1.6195487524999996</v>
      </c>
      <c r="H9" s="8"/>
      <c r="I9" s="13"/>
      <c r="J9" s="6"/>
      <c r="K9" s="4"/>
    </row>
    <row r="10" spans="1:11" ht="14.25">
      <c r="A10" s="51" t="s">
        <v>17</v>
      </c>
      <c r="B10" s="53">
        <v>-1500000</v>
      </c>
      <c r="C10" s="225">
        <v>1.8895266679999998</v>
      </c>
      <c r="D10" s="53">
        <v>0</v>
      </c>
      <c r="E10" s="225" t="s">
        <v>149</v>
      </c>
      <c r="F10" s="225">
        <v>1.6146682226315787</v>
      </c>
      <c r="H10" s="8"/>
      <c r="I10" s="13"/>
      <c r="J10" s="6"/>
      <c r="K10" s="4"/>
    </row>
    <row r="11" spans="1:11" ht="14.25">
      <c r="A11" s="51" t="s">
        <v>18</v>
      </c>
      <c r="B11" s="52">
        <v>0</v>
      </c>
      <c r="C11" s="225" t="s">
        <v>149</v>
      </c>
      <c r="D11" s="52">
        <v>0</v>
      </c>
      <c r="E11" s="225" t="s">
        <v>149</v>
      </c>
      <c r="F11" s="225">
        <v>1.2620216266666673</v>
      </c>
      <c r="H11" s="8"/>
      <c r="I11" s="13"/>
      <c r="J11" s="6"/>
      <c r="K11" s="4"/>
    </row>
    <row r="12" spans="1:11" ht="14.25">
      <c r="A12" s="51" t="s">
        <v>19</v>
      </c>
      <c r="B12" s="53">
        <v>0</v>
      </c>
      <c r="C12" s="225" t="s">
        <v>149</v>
      </c>
      <c r="D12" s="53">
        <v>4000000</v>
      </c>
      <c r="E12" s="225">
        <v>1.037125</v>
      </c>
      <c r="F12" s="225">
        <v>1.1479950678571424</v>
      </c>
      <c r="H12" s="8"/>
      <c r="I12" s="13"/>
      <c r="J12" s="6"/>
      <c r="K12" s="4"/>
    </row>
    <row r="13" spans="1:11" ht="14.25">
      <c r="A13" s="51" t="s">
        <v>20</v>
      </c>
      <c r="B13" s="53">
        <v>0</v>
      </c>
      <c r="C13" s="225" t="s">
        <v>149</v>
      </c>
      <c r="D13" s="53">
        <v>1600000</v>
      </c>
      <c r="E13" s="225">
        <v>1.0339375</v>
      </c>
      <c r="F13" s="225">
        <v>1.2475136900000001</v>
      </c>
      <c r="H13" s="8"/>
      <c r="I13" s="13"/>
      <c r="J13" s="6"/>
      <c r="K13" s="4"/>
    </row>
    <row r="14" spans="1:11" ht="14.25">
      <c r="A14" s="51" t="s">
        <v>21</v>
      </c>
      <c r="B14" s="53">
        <v>-3000000</v>
      </c>
      <c r="C14" s="225">
        <v>1.8757291666666667</v>
      </c>
      <c r="D14" s="53">
        <v>1600000</v>
      </c>
      <c r="E14" s="225">
        <v>1.0210000000000001</v>
      </c>
      <c r="F14" s="225">
        <v>1.584326021428571</v>
      </c>
      <c r="H14" s="8"/>
      <c r="I14" s="13"/>
      <c r="J14" s="6"/>
      <c r="K14" s="4"/>
    </row>
    <row r="15" spans="1:11" ht="14.25">
      <c r="A15" s="51" t="s">
        <v>22</v>
      </c>
      <c r="B15" s="53">
        <v>-1800000</v>
      </c>
      <c r="C15" s="225">
        <v>1.878025</v>
      </c>
      <c r="D15" s="53">
        <v>600000</v>
      </c>
      <c r="E15" s="225">
        <v>1.028</v>
      </c>
      <c r="F15" s="225">
        <v>1.2154057538888883</v>
      </c>
      <c r="H15" s="8"/>
      <c r="I15" s="13"/>
      <c r="J15" s="6"/>
      <c r="K15" s="4"/>
    </row>
    <row r="16" spans="1:11" ht="14.25">
      <c r="A16" s="51" t="s">
        <v>23</v>
      </c>
      <c r="B16" s="53">
        <v>-1300000</v>
      </c>
      <c r="C16" s="225">
        <v>1.8732111099999997</v>
      </c>
      <c r="D16" s="53">
        <v>0</v>
      </c>
      <c r="E16" s="225" t="s">
        <v>149</v>
      </c>
      <c r="F16" s="225">
        <v>1.2687082190476184</v>
      </c>
      <c r="H16" s="8"/>
      <c r="I16" s="13"/>
      <c r="J16" s="6"/>
      <c r="K16" s="4"/>
    </row>
    <row r="17" spans="1:11" ht="14.25">
      <c r="A17" s="51" t="s">
        <v>24</v>
      </c>
      <c r="B17" s="53">
        <v>0</v>
      </c>
      <c r="C17" s="225" t="s">
        <v>149</v>
      </c>
      <c r="D17" s="53">
        <v>8250000</v>
      </c>
      <c r="E17" s="225">
        <v>1.0195435294117647</v>
      </c>
      <c r="F17" s="225">
        <v>1.0245916314285715</v>
      </c>
      <c r="H17" s="8"/>
      <c r="I17" s="13"/>
      <c r="J17" s="6"/>
      <c r="K17" s="4"/>
    </row>
    <row r="18" spans="1:11" ht="14.25">
      <c r="A18" s="51" t="s">
        <v>25</v>
      </c>
      <c r="B18" s="53">
        <v>-1600000</v>
      </c>
      <c r="C18" s="225">
        <v>1.8647375</v>
      </c>
      <c r="D18" s="53">
        <v>0</v>
      </c>
      <c r="E18" s="225" t="s">
        <v>149</v>
      </c>
      <c r="F18" s="225">
        <v>1.4897841175000004</v>
      </c>
      <c r="H18" s="8"/>
      <c r="I18" s="13"/>
      <c r="J18" s="6"/>
      <c r="K18" s="4"/>
    </row>
    <row r="19" spans="1:11" ht="14.25">
      <c r="A19" s="51" t="s">
        <v>26</v>
      </c>
      <c r="B19" s="53">
        <v>0</v>
      </c>
      <c r="C19" s="225" t="s">
        <v>149</v>
      </c>
      <c r="D19" s="53">
        <v>1200000</v>
      </c>
      <c r="E19" s="225">
        <v>1.042125</v>
      </c>
      <c r="F19" s="225">
        <v>1.0203200000000006</v>
      </c>
      <c r="H19" s="8"/>
      <c r="I19" s="13"/>
      <c r="J19" s="6"/>
      <c r="K19" s="4"/>
    </row>
    <row r="20" spans="1:11" ht="14.25">
      <c r="A20" s="51" t="s">
        <v>27</v>
      </c>
      <c r="B20" s="53">
        <v>-3200000</v>
      </c>
      <c r="C20" s="225">
        <v>1.8643875000000003</v>
      </c>
      <c r="D20" s="53">
        <v>4800000</v>
      </c>
      <c r="E20" s="225">
        <v>1.02353125</v>
      </c>
      <c r="F20" s="225">
        <v>1.55051860375</v>
      </c>
      <c r="H20" s="8"/>
      <c r="I20" s="13"/>
      <c r="J20" s="6"/>
      <c r="K20" s="4"/>
    </row>
    <row r="21" spans="1:11" ht="14.25">
      <c r="A21" s="51" t="s">
        <v>28</v>
      </c>
      <c r="B21" s="154">
        <v>-4700000</v>
      </c>
      <c r="C21" s="225">
        <v>1.8692482046153844</v>
      </c>
      <c r="D21" s="154">
        <v>0</v>
      </c>
      <c r="E21" s="225" t="s">
        <v>149</v>
      </c>
      <c r="F21" s="225">
        <v>1.1739509763636362</v>
      </c>
      <c r="H21" s="8"/>
      <c r="I21" s="13"/>
      <c r="J21" s="6"/>
      <c r="K21" s="4"/>
    </row>
    <row r="22" spans="1:11" ht="14.25">
      <c r="A22" s="51" t="s">
        <v>29</v>
      </c>
      <c r="B22" s="53">
        <v>-2500000</v>
      </c>
      <c r="C22" s="225">
        <v>1.8676760000000001</v>
      </c>
      <c r="D22" s="53">
        <v>1600000</v>
      </c>
      <c r="E22" s="225">
        <v>1.0085000000000002</v>
      </c>
      <c r="F22" s="225">
        <v>1.470223412</v>
      </c>
      <c r="H22" s="8"/>
      <c r="I22" s="13"/>
      <c r="J22" s="6"/>
      <c r="K22" s="4"/>
    </row>
    <row r="23" spans="1:11" ht="14.25">
      <c r="A23" s="51" t="s">
        <v>30</v>
      </c>
      <c r="B23" s="53">
        <v>-2300000</v>
      </c>
      <c r="C23" s="225">
        <v>1.870972</v>
      </c>
      <c r="D23" s="53">
        <v>0</v>
      </c>
      <c r="E23" s="225" t="s">
        <v>149</v>
      </c>
      <c r="F23" s="225">
        <v>1.1474470678947373</v>
      </c>
      <c r="H23" s="8"/>
      <c r="I23" s="13"/>
      <c r="J23" s="6"/>
      <c r="K23" s="4"/>
    </row>
    <row r="24" spans="1:11" ht="14.25">
      <c r="A24" s="51" t="s">
        <v>31</v>
      </c>
      <c r="B24" s="53">
        <v>-800000</v>
      </c>
      <c r="C24" s="225">
        <v>1.85245</v>
      </c>
      <c r="D24" s="53">
        <v>0</v>
      </c>
      <c r="E24" s="225" t="s">
        <v>149</v>
      </c>
      <c r="F24" s="225">
        <v>1.4409157150000005</v>
      </c>
      <c r="H24" s="8"/>
      <c r="I24" s="13"/>
      <c r="J24" s="6"/>
      <c r="K24" s="4"/>
    </row>
    <row r="25" spans="1:13" ht="14.25">
      <c r="A25" s="51" t="s">
        <v>32</v>
      </c>
      <c r="B25" s="53">
        <v>0</v>
      </c>
      <c r="C25" s="225" t="s">
        <v>149</v>
      </c>
      <c r="D25" s="53">
        <v>0</v>
      </c>
      <c r="E25" s="225" t="s">
        <v>149</v>
      </c>
      <c r="F25" s="225">
        <v>1.2609900000000005</v>
      </c>
      <c r="H25" s="8"/>
      <c r="I25" s="14"/>
      <c r="J25" s="6"/>
      <c r="K25" s="4"/>
      <c r="M25" s="9"/>
    </row>
    <row r="26" spans="1:13" ht="14.25">
      <c r="A26" s="51" t="s">
        <v>33</v>
      </c>
      <c r="B26" s="53">
        <v>-3200000</v>
      </c>
      <c r="C26" s="225">
        <v>1.8465749999999999</v>
      </c>
      <c r="D26" s="53">
        <v>0</v>
      </c>
      <c r="E26" s="225" t="s">
        <v>149</v>
      </c>
      <c r="F26" s="225">
        <v>1.7541937500000009</v>
      </c>
      <c r="H26" s="8"/>
      <c r="I26" s="13"/>
      <c r="J26" s="6"/>
      <c r="K26" s="4"/>
      <c r="M26" s="9"/>
    </row>
    <row r="27" spans="1:11" ht="14.25">
      <c r="A27" s="51" t="s">
        <v>34</v>
      </c>
      <c r="B27" s="53">
        <v>-3600000</v>
      </c>
      <c r="C27" s="225">
        <v>1.8563625000000004</v>
      </c>
      <c r="D27" s="53">
        <v>0</v>
      </c>
      <c r="E27" s="225" t="s">
        <v>149</v>
      </c>
      <c r="F27" s="225">
        <v>1.2212558037500003</v>
      </c>
      <c r="H27" s="8"/>
      <c r="I27" s="13"/>
      <c r="J27" s="6"/>
      <c r="K27" s="4"/>
    </row>
    <row r="28" spans="1:11" ht="14.25">
      <c r="A28" s="51" t="s">
        <v>35</v>
      </c>
      <c r="B28" s="53">
        <v>0</v>
      </c>
      <c r="C28" s="225" t="s">
        <v>149</v>
      </c>
      <c r="D28" s="53">
        <v>1600000</v>
      </c>
      <c r="E28" s="225">
        <v>1.0143066649999999</v>
      </c>
      <c r="F28" s="225">
        <v>1.3076189885000002</v>
      </c>
      <c r="H28" s="8"/>
      <c r="I28" s="13"/>
      <c r="J28" s="6"/>
      <c r="K28" s="4"/>
    </row>
    <row r="29" spans="1:11" ht="14.25">
      <c r="A29" s="51" t="s">
        <v>36</v>
      </c>
      <c r="B29" s="53">
        <v>-800000</v>
      </c>
      <c r="C29" s="225">
        <v>1.84615</v>
      </c>
      <c r="D29" s="53">
        <v>0</v>
      </c>
      <c r="E29" s="225" t="s">
        <v>149</v>
      </c>
      <c r="F29" s="225">
        <v>1.242280366363637</v>
      </c>
      <c r="H29" s="8"/>
      <c r="I29" s="13"/>
      <c r="J29" s="6"/>
      <c r="K29" s="4"/>
    </row>
    <row r="30" spans="1:11" ht="14.25">
      <c r="A30" s="51" t="s">
        <v>37</v>
      </c>
      <c r="B30" s="53">
        <v>0</v>
      </c>
      <c r="C30" s="225" t="s">
        <v>149</v>
      </c>
      <c r="D30" s="53">
        <v>0</v>
      </c>
      <c r="E30" s="225" t="s">
        <v>149</v>
      </c>
      <c r="F30" s="225">
        <v>1.3978650066666674</v>
      </c>
      <c r="H30" s="8"/>
      <c r="I30" s="13"/>
      <c r="J30" s="6"/>
      <c r="K30" s="4"/>
    </row>
    <row r="31" spans="1:11" ht="14.25">
      <c r="A31" s="51" t="s">
        <v>38</v>
      </c>
      <c r="B31" s="53">
        <v>-6600000</v>
      </c>
      <c r="C31" s="225">
        <v>1.834480768461538</v>
      </c>
      <c r="D31" s="53">
        <v>0</v>
      </c>
      <c r="E31" s="225" t="s">
        <v>149</v>
      </c>
      <c r="F31" s="225">
        <v>1.7717188490909093</v>
      </c>
      <c r="H31" s="8"/>
      <c r="I31" s="13"/>
      <c r="J31" s="6"/>
      <c r="K31" s="4"/>
    </row>
    <row r="32" spans="1:11" ht="14.25">
      <c r="A32" s="51" t="s">
        <v>39</v>
      </c>
      <c r="B32" s="53">
        <v>0</v>
      </c>
      <c r="C32" s="225" t="s">
        <v>149</v>
      </c>
      <c r="D32" s="53">
        <v>0</v>
      </c>
      <c r="E32" s="225" t="s">
        <v>149</v>
      </c>
      <c r="F32" s="225">
        <v>1.1150792237500005</v>
      </c>
      <c r="H32" s="8"/>
      <c r="I32" s="13"/>
      <c r="J32" s="6"/>
      <c r="K32" s="4"/>
    </row>
    <row r="33" spans="1:11" ht="14.25">
      <c r="A33" s="51" t="s">
        <v>40</v>
      </c>
      <c r="B33" s="53">
        <v>0</v>
      </c>
      <c r="C33" s="225" t="s">
        <v>149</v>
      </c>
      <c r="D33" s="53">
        <v>0</v>
      </c>
      <c r="E33" s="225" t="s">
        <v>149</v>
      </c>
      <c r="F33" s="225">
        <v>1.5601917433333334</v>
      </c>
      <c r="H33" s="8"/>
      <c r="I33" s="13"/>
      <c r="J33" s="6"/>
      <c r="K33" s="4"/>
    </row>
    <row r="34" spans="1:11" ht="14.25">
      <c r="A34" s="51" t="s">
        <v>205</v>
      </c>
      <c r="B34" s="53">
        <v>-900000</v>
      </c>
      <c r="C34" s="225">
        <v>1.8239999999999998</v>
      </c>
      <c r="D34" s="53">
        <v>1100000</v>
      </c>
      <c r="E34" s="225">
        <v>1.0872944433333334</v>
      </c>
      <c r="F34" s="226">
        <v>1.158293780555555</v>
      </c>
      <c r="H34" s="8"/>
      <c r="I34" s="13"/>
      <c r="J34" s="6"/>
      <c r="K34" s="4"/>
    </row>
    <row r="35" spans="1:11" ht="14.25">
      <c r="A35" s="51"/>
      <c r="B35" s="152"/>
      <c r="C35" s="227"/>
      <c r="D35" s="152"/>
      <c r="E35" s="227"/>
      <c r="F35" s="226"/>
      <c r="H35" s="8"/>
      <c r="I35" s="13"/>
      <c r="J35" s="6"/>
      <c r="K35" s="4"/>
    </row>
    <row r="36" spans="1:11" ht="14.25">
      <c r="A36" s="54" t="s">
        <v>81</v>
      </c>
      <c r="B36" s="55">
        <v>-49400000</v>
      </c>
      <c r="C36" s="228"/>
      <c r="D36" s="55">
        <v>28750000</v>
      </c>
      <c r="E36" s="228"/>
      <c r="F36" s="229"/>
      <c r="G36" s="77"/>
      <c r="H36" s="35"/>
      <c r="I36" s="13"/>
      <c r="J36" s="6"/>
      <c r="K36" s="4"/>
    </row>
    <row r="37" spans="1:11" ht="14.25">
      <c r="A37" s="49"/>
      <c r="B37" s="56"/>
      <c r="C37" s="49"/>
      <c r="D37" s="56"/>
      <c r="E37" s="49"/>
      <c r="F37" s="57"/>
      <c r="G37" s="77"/>
      <c r="H37" s="2"/>
      <c r="I37" s="13"/>
      <c r="J37" s="6"/>
      <c r="K37" s="4"/>
    </row>
    <row r="38" spans="1:11" ht="14.25">
      <c r="A38" s="49"/>
      <c r="B38" s="56"/>
      <c r="C38" s="76"/>
      <c r="D38" s="56"/>
      <c r="E38" s="49"/>
      <c r="F38" s="58"/>
      <c r="G38" s="67"/>
      <c r="H38" s="2"/>
      <c r="I38" s="13"/>
      <c r="J38" s="6"/>
      <c r="K38" s="4"/>
    </row>
    <row r="39" spans="1:11" ht="14.25">
      <c r="A39" s="49"/>
      <c r="B39" s="49"/>
      <c r="C39" s="56"/>
      <c r="D39" s="49"/>
      <c r="E39" s="49"/>
      <c r="F39" s="57"/>
      <c r="G39" s="67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7"/>
      <c r="G40" s="67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7"/>
      <c r="G41" s="67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7"/>
      <c r="G42" s="67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7"/>
      <c r="G43" s="67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7"/>
      <c r="G44" s="67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7"/>
      <c r="G45" s="67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7"/>
      <c r="G46" s="67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7"/>
      <c r="G47" s="67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7"/>
      <c r="G48" s="67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7"/>
      <c r="G49" s="67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7"/>
      <c r="G50" s="67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7"/>
      <c r="G51" s="67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7"/>
      <c r="G52" s="67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7"/>
      <c r="G53" s="67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7"/>
      <c r="G54" s="67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7"/>
      <c r="G55" s="67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7"/>
      <c r="G56" s="78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7"/>
      <c r="G57" s="67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7"/>
      <c r="G58" s="67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7"/>
      <c r="G59" s="67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7"/>
      <c r="G60" s="67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7"/>
      <c r="G61" s="67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7"/>
      <c r="G62" s="67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7"/>
      <c r="G63" s="67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7"/>
      <c r="G64" s="67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7"/>
      <c r="G65" s="67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7"/>
      <c r="G66" s="67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7"/>
      <c r="G67" s="67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7"/>
      <c r="G68" s="67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7"/>
      <c r="G69" s="67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7"/>
      <c r="G70" s="67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7"/>
      <c r="G71" s="67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7"/>
      <c r="G72" s="67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7"/>
      <c r="G73" s="67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7"/>
      <c r="G74" s="67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7"/>
      <c r="G75" s="67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7"/>
      <c r="G76" s="67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7"/>
      <c r="G77" s="67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7"/>
      <c r="G78" s="67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7"/>
      <c r="G79" s="67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7"/>
      <c r="G80" s="78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7"/>
      <c r="G81" s="67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7"/>
      <c r="G82" s="67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7"/>
      <c r="G83" s="67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7"/>
      <c r="G84" s="67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7"/>
      <c r="G85" s="67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7"/>
      <c r="G86" s="67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7"/>
      <c r="G87" s="67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7"/>
      <c r="G88" s="67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7"/>
      <c r="G89" s="67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7"/>
      <c r="G90" s="67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7"/>
      <c r="G91" s="67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7"/>
      <c r="G92" s="67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7"/>
      <c r="G93" s="67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7"/>
      <c r="G94" s="67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7"/>
      <c r="G95" s="67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7"/>
      <c r="G96" s="67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7"/>
      <c r="G97" s="67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7"/>
      <c r="G98" s="67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7"/>
      <c r="G99" s="67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7"/>
      <c r="G100" s="67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7"/>
      <c r="G101" s="67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7"/>
      <c r="G102" s="67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7"/>
      <c r="G103" s="67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7"/>
      <c r="G104" s="78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7"/>
      <c r="G105" s="67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7"/>
      <c r="G106" s="67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7"/>
      <c r="G107" s="67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7"/>
      <c r="G108" s="67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7"/>
      <c r="G109" s="67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7"/>
      <c r="G110" s="67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7"/>
      <c r="G111" s="67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7"/>
      <c r="G112" s="67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7"/>
      <c r="G113" s="67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7"/>
      <c r="G114" s="67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7"/>
      <c r="G115" s="67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7"/>
      <c r="G116" s="67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7"/>
      <c r="G117" s="67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7"/>
      <c r="G118" s="67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7"/>
      <c r="G119" s="67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7"/>
      <c r="G120" s="67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7"/>
      <c r="G121" s="67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7"/>
      <c r="G122" s="67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7"/>
      <c r="G123" s="67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7"/>
      <c r="G124" s="67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7"/>
      <c r="G125" s="67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7"/>
      <c r="G126" s="67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7"/>
      <c r="G127" s="67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7"/>
      <c r="G128" s="78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7"/>
      <c r="G129" s="67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7"/>
      <c r="G130" s="67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7"/>
      <c r="G131" s="67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7"/>
      <c r="G132" s="67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7"/>
      <c r="G133" s="67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7"/>
      <c r="G134" s="67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7"/>
      <c r="G135" s="67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7"/>
      <c r="G136" s="67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7"/>
      <c r="G137" s="67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7"/>
      <c r="G138" s="67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7"/>
      <c r="G139" s="67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7"/>
      <c r="G140" s="67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7"/>
      <c r="G141" s="67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7"/>
      <c r="G142" s="67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7"/>
      <c r="G143" s="67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7"/>
      <c r="G144" s="67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7"/>
      <c r="G145" s="67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7"/>
      <c r="G146" s="67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7"/>
      <c r="G147" s="67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7"/>
      <c r="G148" s="67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7"/>
      <c r="G149" s="67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7"/>
      <c r="G150" s="67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7"/>
      <c r="G151" s="67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7"/>
      <c r="G152" s="78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7"/>
      <c r="G153" s="67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7"/>
      <c r="G154" s="67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7"/>
      <c r="G155" s="67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7"/>
      <c r="G156" s="67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7"/>
      <c r="G157" s="67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7"/>
      <c r="G158" s="67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7"/>
      <c r="G159" s="67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7"/>
      <c r="G160" s="67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7"/>
      <c r="G161" s="67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7"/>
      <c r="G162" s="67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7"/>
      <c r="G163" s="67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7"/>
      <c r="G164" s="67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7"/>
      <c r="G165" s="67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7"/>
      <c r="G166" s="67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7"/>
      <c r="G167" s="67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7"/>
      <c r="G168" s="67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7"/>
      <c r="G169" s="67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7"/>
      <c r="G170" s="67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7"/>
      <c r="G171" s="67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7"/>
      <c r="G172" s="67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7"/>
      <c r="G173" s="67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7"/>
      <c r="G174" s="67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7"/>
      <c r="G175" s="67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7"/>
      <c r="G176" s="78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6"/>
  <sheetViews>
    <sheetView zoomScale="75" zoomScaleNormal="75" workbookViewId="0" topLeftCell="E114">
      <selection activeCell="A108" sqref="A108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107</v>
      </c>
      <c r="B1" s="43"/>
      <c r="N1" s="161"/>
      <c r="O1" s="161"/>
      <c r="Q1" s="161"/>
      <c r="R1" s="162"/>
    </row>
    <row r="2" spans="1:20" ht="24">
      <c r="A2" s="16" t="s">
        <v>4</v>
      </c>
      <c r="B2" s="28" t="s">
        <v>5</v>
      </c>
      <c r="C2" s="280" t="s">
        <v>74</v>
      </c>
      <c r="D2" s="280" t="s">
        <v>75</v>
      </c>
      <c r="E2" s="28" t="s">
        <v>60</v>
      </c>
      <c r="F2" s="28" t="s">
        <v>6</v>
      </c>
      <c r="G2" s="280" t="s">
        <v>76</v>
      </c>
      <c r="H2" s="280" t="s">
        <v>77</v>
      </c>
      <c r="I2" s="28" t="s">
        <v>42</v>
      </c>
      <c r="J2" s="280" t="s">
        <v>78</v>
      </c>
      <c r="K2" s="280" t="s">
        <v>125</v>
      </c>
      <c r="N2" s="161"/>
      <c r="O2" s="161"/>
      <c r="Q2" s="161"/>
      <c r="R2" s="162"/>
      <c r="S2" s="161"/>
      <c r="T2" s="161"/>
    </row>
    <row r="3" spans="1:20" ht="46.5" customHeight="1">
      <c r="A3" s="17" t="s">
        <v>7</v>
      </c>
      <c r="B3" s="29" t="s">
        <v>41</v>
      </c>
      <c r="C3" s="282"/>
      <c r="D3" s="282"/>
      <c r="E3" s="39" t="s">
        <v>8</v>
      </c>
      <c r="F3" s="29" t="s">
        <v>41</v>
      </c>
      <c r="G3" s="282"/>
      <c r="H3" s="282"/>
      <c r="I3" s="29" t="s">
        <v>8</v>
      </c>
      <c r="J3" s="281"/>
      <c r="K3" s="281"/>
      <c r="N3" s="161"/>
      <c r="O3" s="161"/>
      <c r="P3" s="162"/>
      <c r="Q3" s="161"/>
      <c r="R3" s="162"/>
      <c r="S3" s="161"/>
      <c r="T3" s="161"/>
    </row>
    <row r="4" spans="1:20" ht="24.75" customHeight="1">
      <c r="A4" s="18" t="s">
        <v>43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22">
        <v>0.0651594406585032</v>
      </c>
      <c r="N4" s="109"/>
      <c r="O4" s="162"/>
      <c r="P4" s="162"/>
      <c r="Q4" s="162"/>
      <c r="R4" s="162"/>
      <c r="S4" s="162"/>
      <c r="T4" s="162"/>
    </row>
    <row r="5" spans="1:20" ht="24.75" customHeight="1">
      <c r="A5" s="18" t="s">
        <v>44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22">
        <v>0.05333398925210526</v>
      </c>
      <c r="N5" s="109"/>
      <c r="O5" s="162"/>
      <c r="P5" s="162"/>
      <c r="Q5" s="162"/>
      <c r="R5" s="162"/>
      <c r="S5" s="162"/>
      <c r="T5" s="162"/>
    </row>
    <row r="6" spans="1:20" ht="24.75" customHeight="1">
      <c r="A6" s="18" t="s">
        <v>45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22">
        <v>0.0412362088730314</v>
      </c>
      <c r="N6" s="109"/>
      <c r="O6" s="162"/>
      <c r="P6" s="162"/>
      <c r="Q6" s="162"/>
      <c r="R6" s="162"/>
      <c r="S6" s="162"/>
      <c r="T6" s="162"/>
    </row>
    <row r="7" spans="1:20" ht="24.75" customHeight="1">
      <c r="A7" s="18" t="s">
        <v>46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22">
        <v>0.04812177818245236</v>
      </c>
      <c r="N7" s="109"/>
      <c r="O7" s="162"/>
      <c r="P7" s="162"/>
      <c r="Q7" s="162"/>
      <c r="R7" s="162"/>
      <c r="S7" s="162"/>
      <c r="T7" s="162"/>
    </row>
    <row r="8" spans="1:20" ht="24.75" customHeight="1">
      <c r="A8" s="18" t="s">
        <v>47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22">
        <v>0.03372298910410944</v>
      </c>
      <c r="N8" s="109"/>
      <c r="O8" s="162"/>
      <c r="P8" s="162"/>
      <c r="Q8" s="162"/>
      <c r="R8" s="162"/>
      <c r="S8" s="162"/>
      <c r="T8" s="162"/>
    </row>
    <row r="9" spans="1:20" ht="24.75" customHeight="1">
      <c r="A9" s="18" t="s">
        <v>48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22">
        <v>0.05378586241376366</v>
      </c>
      <c r="N9" s="109"/>
      <c r="O9" s="162"/>
      <c r="P9" s="162"/>
      <c r="Q9" s="162"/>
      <c r="R9" s="162"/>
      <c r="S9" s="162"/>
      <c r="T9" s="162"/>
    </row>
    <row r="10" spans="1:20" ht="24.75" customHeight="1">
      <c r="A10" s="18" t="s">
        <v>49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22">
        <v>0.05989746933616281</v>
      </c>
      <c r="N10" s="109"/>
      <c r="O10" s="162"/>
      <c r="P10" s="162"/>
      <c r="Q10" s="162"/>
      <c r="R10" s="162"/>
      <c r="S10" s="162"/>
      <c r="T10" s="162"/>
    </row>
    <row r="11" spans="1:20" ht="24.75" customHeight="1">
      <c r="A11" s="18" t="s">
        <v>50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22">
        <v>0.03813793861947054</v>
      </c>
      <c r="N11" s="109"/>
      <c r="O11" s="162"/>
      <c r="P11" s="162"/>
      <c r="Q11" s="162"/>
      <c r="R11" s="162"/>
      <c r="S11" s="162"/>
      <c r="T11" s="162"/>
    </row>
    <row r="12" spans="1:20" ht="24.75" customHeight="1">
      <c r="A12" s="18" t="s">
        <v>51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22">
        <v>0.039535892900305666</v>
      </c>
      <c r="N12" s="109"/>
      <c r="O12" s="162"/>
      <c r="P12" s="162"/>
      <c r="Q12" s="162"/>
      <c r="R12" s="162"/>
      <c r="S12" s="162"/>
      <c r="T12" s="162"/>
    </row>
    <row r="13" spans="1:20" ht="24.75" customHeight="1">
      <c r="A13" s="18" t="s">
        <v>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22">
        <v>0.026506758084368164</v>
      </c>
      <c r="N13" s="109"/>
      <c r="O13" s="162"/>
      <c r="P13" s="162"/>
      <c r="Q13" s="162"/>
      <c r="R13" s="162"/>
      <c r="S13" s="162"/>
      <c r="T13" s="162"/>
    </row>
    <row r="14" spans="1:20" ht="24.75" customHeight="1">
      <c r="A14" s="18" t="s">
        <v>52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22">
        <v>0.04327053510373016</v>
      </c>
      <c r="N14" s="109"/>
      <c r="O14" s="162"/>
      <c r="P14" s="162"/>
      <c r="Q14" s="162"/>
      <c r="R14" s="162"/>
      <c r="S14" s="162"/>
      <c r="T14" s="162"/>
    </row>
    <row r="15" spans="1:20" ht="24.75" customHeight="1">
      <c r="A15" s="18" t="s">
        <v>53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22">
        <v>0.037275090780922185</v>
      </c>
      <c r="N15" s="109"/>
      <c r="O15" s="162"/>
      <c r="P15" s="162"/>
      <c r="Q15" s="162"/>
      <c r="R15" s="162"/>
      <c r="S15" s="162"/>
      <c r="T15" s="162"/>
    </row>
    <row r="16" spans="1:20" ht="24">
      <c r="A16" s="16" t="s">
        <v>87</v>
      </c>
      <c r="B16" s="28" t="s">
        <v>5</v>
      </c>
      <c r="C16" s="280" t="s">
        <v>74</v>
      </c>
      <c r="D16" s="280" t="s">
        <v>75</v>
      </c>
      <c r="E16" s="28" t="s">
        <v>60</v>
      </c>
      <c r="F16" s="28" t="s">
        <v>6</v>
      </c>
      <c r="G16" s="280" t="s">
        <v>76</v>
      </c>
      <c r="H16" s="280" t="s">
        <v>77</v>
      </c>
      <c r="I16" s="28" t="s">
        <v>42</v>
      </c>
      <c r="J16" s="280" t="s">
        <v>78</v>
      </c>
      <c r="K16" s="280" t="s">
        <v>125</v>
      </c>
      <c r="N16" s="109"/>
      <c r="O16" s="162"/>
      <c r="P16" s="162"/>
      <c r="Q16" s="162"/>
      <c r="R16" s="162"/>
      <c r="S16" s="162"/>
      <c r="T16" s="162"/>
    </row>
    <row r="17" spans="1:20" ht="54.75" customHeight="1">
      <c r="A17" s="17" t="s">
        <v>7</v>
      </c>
      <c r="B17" s="29" t="s">
        <v>41</v>
      </c>
      <c r="C17" s="282"/>
      <c r="D17" s="282"/>
      <c r="E17" s="39" t="s">
        <v>8</v>
      </c>
      <c r="F17" s="29" t="s">
        <v>41</v>
      </c>
      <c r="G17" s="282"/>
      <c r="H17" s="282"/>
      <c r="I17" s="29" t="s">
        <v>8</v>
      </c>
      <c r="J17" s="281"/>
      <c r="K17" s="281"/>
      <c r="N17" s="109"/>
      <c r="O17" s="162"/>
      <c r="P17" s="162"/>
      <c r="Q17" s="162"/>
      <c r="R17" s="162"/>
      <c r="S17" s="162"/>
      <c r="T17" s="162"/>
    </row>
    <row r="18" spans="1:20" ht="25.5" customHeight="1">
      <c r="A18" s="18" t="s">
        <v>43</v>
      </c>
      <c r="B18" s="72">
        <v>5989000</v>
      </c>
      <c r="C18" s="73">
        <v>1680000</v>
      </c>
      <c r="D18" s="44">
        <v>140000</v>
      </c>
      <c r="E18" s="72">
        <v>948775.4000606003</v>
      </c>
      <c r="F18" s="72">
        <v>16791000</v>
      </c>
      <c r="G18" s="44">
        <v>1240000</v>
      </c>
      <c r="H18" s="44">
        <v>160000</v>
      </c>
      <c r="I18" s="72">
        <v>2072495.3000145017</v>
      </c>
      <c r="J18" s="44">
        <v>789387691</v>
      </c>
      <c r="K18" s="122">
        <v>0.028857809995925056</v>
      </c>
      <c r="N18" s="109"/>
      <c r="O18" s="162"/>
      <c r="P18" s="162"/>
      <c r="Q18" s="162"/>
      <c r="R18" s="162"/>
      <c r="S18" s="162"/>
      <c r="T18" s="162"/>
    </row>
    <row r="19" spans="1:20" ht="25.5" customHeight="1">
      <c r="A19" s="18" t="s">
        <v>44</v>
      </c>
      <c r="B19" s="73">
        <v>500000</v>
      </c>
      <c r="C19" s="110">
        <v>500000</v>
      </c>
      <c r="D19" s="111">
        <v>50000</v>
      </c>
      <c r="E19" s="111">
        <v>79090</v>
      </c>
      <c r="F19" s="111">
        <v>17720000</v>
      </c>
      <c r="G19" s="99">
        <v>2100000</v>
      </c>
      <c r="H19" s="44">
        <v>200000</v>
      </c>
      <c r="I19" s="44">
        <v>2105249</v>
      </c>
      <c r="J19" s="44">
        <v>869113143</v>
      </c>
      <c r="K19" s="122">
        <v>0.020963898828072376</v>
      </c>
      <c r="N19" s="109"/>
      <c r="O19" s="162"/>
      <c r="P19" s="162"/>
      <c r="Q19" s="162"/>
      <c r="R19" s="162"/>
      <c r="S19" s="162"/>
      <c r="T19" s="162"/>
    </row>
    <row r="20" spans="1:20" ht="25.5" customHeight="1">
      <c r="A20" s="18" t="s">
        <v>45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22">
        <v>0.01784200306167156</v>
      </c>
      <c r="N20" s="109"/>
      <c r="O20" s="162"/>
      <c r="P20" s="162"/>
      <c r="Q20" s="162"/>
      <c r="R20" s="162"/>
      <c r="S20" s="162"/>
      <c r="T20" s="162"/>
    </row>
    <row r="21" spans="1:20" ht="25.5" customHeight="1">
      <c r="A21" s="283" t="s">
        <v>117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21"/>
      <c r="N21" s="109"/>
      <c r="O21" s="162"/>
      <c r="P21" s="162"/>
      <c r="Q21" s="162"/>
      <c r="R21" s="162"/>
      <c r="S21" s="162"/>
      <c r="T21" s="162"/>
    </row>
    <row r="22" spans="1:20" ht="25.5" customHeight="1">
      <c r="A22" s="16" t="s">
        <v>87</v>
      </c>
      <c r="B22" s="28" t="s">
        <v>5</v>
      </c>
      <c r="C22" s="280" t="s">
        <v>113</v>
      </c>
      <c r="D22" s="280" t="s">
        <v>114</v>
      </c>
      <c r="E22" s="28" t="s">
        <v>60</v>
      </c>
      <c r="F22" s="28" t="s">
        <v>6</v>
      </c>
      <c r="G22" s="280" t="s">
        <v>115</v>
      </c>
      <c r="H22" s="280" t="s">
        <v>116</v>
      </c>
      <c r="I22" s="28" t="s">
        <v>42</v>
      </c>
      <c r="J22" s="280" t="s">
        <v>124</v>
      </c>
      <c r="K22" s="280" t="s">
        <v>125</v>
      </c>
      <c r="L22" s="230"/>
      <c r="M22" s="230"/>
      <c r="N22" s="109"/>
      <c r="O22" s="162"/>
      <c r="P22" s="162"/>
      <c r="Q22" s="162"/>
      <c r="R22" s="162"/>
      <c r="S22" s="162"/>
      <c r="T22" s="162"/>
    </row>
    <row r="23" spans="1:20" ht="42.75" customHeight="1">
      <c r="A23" s="17" t="s">
        <v>7</v>
      </c>
      <c r="B23" s="29" t="s">
        <v>136</v>
      </c>
      <c r="C23" s="282"/>
      <c r="D23" s="282"/>
      <c r="E23" s="39" t="s">
        <v>8</v>
      </c>
      <c r="F23" s="29" t="s">
        <v>136</v>
      </c>
      <c r="G23" s="282"/>
      <c r="H23" s="282"/>
      <c r="I23" s="29" t="s">
        <v>8</v>
      </c>
      <c r="J23" s="281"/>
      <c r="K23" s="281"/>
      <c r="L23" s="230"/>
      <c r="M23" s="230"/>
      <c r="N23" s="109"/>
      <c r="O23" s="162"/>
      <c r="P23" s="162"/>
      <c r="Q23" s="162"/>
      <c r="R23" s="162"/>
      <c r="S23" s="162"/>
      <c r="T23" s="162"/>
    </row>
    <row r="24" spans="1:20" ht="25.5" customHeight="1">
      <c r="A24" s="116" t="s">
        <v>46</v>
      </c>
      <c r="B24" s="45">
        <v>57250000</v>
      </c>
      <c r="C24" s="45">
        <v>17100000</v>
      </c>
      <c r="D24" s="119">
        <v>1100000</v>
      </c>
      <c r="E24" s="119">
        <v>867099</v>
      </c>
      <c r="F24" s="119">
        <v>155490000</v>
      </c>
      <c r="G24" s="45">
        <v>15700000</v>
      </c>
      <c r="H24" s="117">
        <v>1200000</v>
      </c>
      <c r="I24" s="118">
        <v>2677628</v>
      </c>
      <c r="J24" s="120">
        <v>11576154000</v>
      </c>
      <c r="K24" s="122">
        <v>0.018377433472291402</v>
      </c>
      <c r="L24" s="230"/>
      <c r="M24" s="230"/>
      <c r="N24" s="109"/>
      <c r="O24" s="162"/>
      <c r="P24" s="162"/>
      <c r="Q24" s="162"/>
      <c r="R24" s="162"/>
      <c r="S24" s="162"/>
      <c r="T24" s="162"/>
    </row>
    <row r="25" spans="1:20" ht="25.5" customHeight="1">
      <c r="A25" s="18" t="s">
        <v>47</v>
      </c>
      <c r="B25" s="120">
        <v>0</v>
      </c>
      <c r="C25" s="73">
        <v>0</v>
      </c>
      <c r="D25" s="120">
        <v>0</v>
      </c>
      <c r="E25" s="120">
        <v>0</v>
      </c>
      <c r="F25" s="124">
        <v>276550000</v>
      </c>
      <c r="G25" s="120">
        <v>26550000</v>
      </c>
      <c r="H25" s="44">
        <v>1600000</v>
      </c>
      <c r="I25" s="124">
        <v>3209424.7007050146</v>
      </c>
      <c r="J25" s="44">
        <v>9826828000</v>
      </c>
      <c r="K25" s="122">
        <v>0.028142346645326447</v>
      </c>
      <c r="L25" s="230"/>
      <c r="M25" s="230"/>
      <c r="N25" s="109"/>
      <c r="O25" s="162"/>
      <c r="P25" s="162"/>
      <c r="Q25" s="162"/>
      <c r="R25" s="162"/>
      <c r="S25" s="162"/>
      <c r="T25" s="162"/>
    </row>
    <row r="26" spans="1:20" ht="25.5" customHeight="1">
      <c r="A26" s="18" t="s">
        <v>48</v>
      </c>
      <c r="B26" s="130">
        <v>10300000</v>
      </c>
      <c r="C26" s="119">
        <v>7100000</v>
      </c>
      <c r="D26" s="142">
        <v>700000</v>
      </c>
      <c r="E26" s="130">
        <v>160729.60006</v>
      </c>
      <c r="F26" s="130">
        <v>198150000</v>
      </c>
      <c r="G26" s="41">
        <v>17200000</v>
      </c>
      <c r="H26" s="41">
        <v>1800000</v>
      </c>
      <c r="I26" s="130">
        <v>2303467.89999</v>
      </c>
      <c r="J26" s="41">
        <v>9640020000</v>
      </c>
      <c r="K26" s="122">
        <v>0.021623399121578585</v>
      </c>
      <c r="L26" s="230"/>
      <c r="M26" s="230"/>
      <c r="N26" s="109"/>
      <c r="O26" s="162"/>
      <c r="P26" s="162"/>
      <c r="Q26" s="162"/>
      <c r="R26" s="162"/>
      <c r="S26" s="162"/>
      <c r="T26" s="162"/>
    </row>
    <row r="27" spans="1:20" ht="25.5" customHeight="1">
      <c r="A27" s="18" t="s">
        <v>49</v>
      </c>
      <c r="B27" s="144">
        <v>7200000</v>
      </c>
      <c r="C27" s="45">
        <v>0</v>
      </c>
      <c r="D27" s="44">
        <v>900000</v>
      </c>
      <c r="E27" s="145">
        <v>104537.20014</v>
      </c>
      <c r="F27" s="145">
        <v>243250000</v>
      </c>
      <c r="G27" s="46">
        <v>2800000</v>
      </c>
      <c r="H27" s="44">
        <v>1150000</v>
      </c>
      <c r="I27" s="144">
        <v>2792443.2000450008</v>
      </c>
      <c r="J27" s="44">
        <v>6669628000</v>
      </c>
      <c r="K27" s="122">
        <v>0.037550819925788965</v>
      </c>
      <c r="L27" s="230"/>
      <c r="M27" s="230"/>
      <c r="N27" s="109"/>
      <c r="O27" s="162"/>
      <c r="P27" s="162"/>
      <c r="Q27" s="162"/>
      <c r="R27" s="162"/>
      <c r="S27" s="162"/>
      <c r="T27" s="162"/>
    </row>
    <row r="28" spans="1:20" ht="25.5" customHeight="1">
      <c r="A28" s="18" t="s">
        <v>50</v>
      </c>
      <c r="B28" s="73">
        <v>4150000</v>
      </c>
      <c r="C28" s="73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22">
        <v>0.027490460238597938</v>
      </c>
      <c r="L28" s="230"/>
      <c r="M28" s="230"/>
      <c r="N28" s="109"/>
      <c r="O28" s="162"/>
      <c r="P28" s="162"/>
      <c r="Q28" s="162"/>
      <c r="R28" s="162"/>
      <c r="S28" s="162"/>
      <c r="T28" s="162"/>
    </row>
    <row r="29" spans="1:20" ht="25.5" customHeight="1">
      <c r="A29" s="18" t="s">
        <v>51</v>
      </c>
      <c r="B29" s="73">
        <v>3500000</v>
      </c>
      <c r="C29" s="73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50">
        <v>0.01727019844696468</v>
      </c>
      <c r="L29" s="230"/>
      <c r="M29" s="230"/>
      <c r="N29" s="109"/>
      <c r="O29" s="162"/>
      <c r="P29" s="162"/>
      <c r="Q29" s="162"/>
      <c r="R29" s="162"/>
      <c r="S29" s="162"/>
      <c r="T29" s="162"/>
    </row>
    <row r="30" spans="1:20" ht="25.5" customHeight="1">
      <c r="A30" s="18" t="s">
        <v>9</v>
      </c>
      <c r="B30" s="151">
        <v>38000000</v>
      </c>
      <c r="C30" s="151">
        <v>8800000</v>
      </c>
      <c r="D30" s="44">
        <v>500000</v>
      </c>
      <c r="E30" s="151">
        <v>537531.09993</v>
      </c>
      <c r="F30" s="151">
        <v>39900000</v>
      </c>
      <c r="G30" s="151">
        <v>6600000</v>
      </c>
      <c r="H30" s="44">
        <v>500000</v>
      </c>
      <c r="I30" s="151">
        <v>451075.10021999973</v>
      </c>
      <c r="J30" s="44">
        <v>4007472000</v>
      </c>
      <c r="K30" s="150">
        <v>0.019438688529826286</v>
      </c>
      <c r="L30" s="230"/>
      <c r="M30" s="230"/>
      <c r="N30" s="109"/>
      <c r="O30" s="162"/>
      <c r="P30" s="162"/>
      <c r="Q30" s="162"/>
      <c r="R30" s="162"/>
      <c r="S30" s="162"/>
      <c r="T30" s="162"/>
    </row>
    <row r="31" spans="1:20" ht="25.5" customHeight="1">
      <c r="A31" s="18" t="s">
        <v>52</v>
      </c>
      <c r="B31" s="151">
        <v>12000000</v>
      </c>
      <c r="C31" s="151">
        <v>3900000</v>
      </c>
      <c r="D31" s="44">
        <v>500000</v>
      </c>
      <c r="E31" s="151">
        <v>167598</v>
      </c>
      <c r="F31" s="151">
        <v>20555000</v>
      </c>
      <c r="G31" s="151">
        <v>6200000</v>
      </c>
      <c r="H31" s="44">
        <v>500000</v>
      </c>
      <c r="I31" s="151">
        <v>399771</v>
      </c>
      <c r="J31" s="44">
        <v>3678535000</v>
      </c>
      <c r="K31" s="150">
        <v>0.0088</v>
      </c>
      <c r="L31" s="230"/>
      <c r="M31" s="230"/>
      <c r="N31" s="109"/>
      <c r="O31" s="195"/>
      <c r="P31" s="195"/>
      <c r="Q31" s="195"/>
      <c r="R31" s="195"/>
      <c r="S31" s="161"/>
      <c r="T31" s="161"/>
    </row>
    <row r="32" spans="1:20" ht="25.5" customHeight="1">
      <c r="A32" s="18" t="s">
        <v>53</v>
      </c>
      <c r="B32" s="120">
        <v>0</v>
      </c>
      <c r="C32" s="73">
        <v>0</v>
      </c>
      <c r="D32" s="120">
        <v>0</v>
      </c>
      <c r="E32" s="120">
        <v>0</v>
      </c>
      <c r="F32" s="151">
        <v>71620000</v>
      </c>
      <c r="G32" s="151">
        <v>7520000</v>
      </c>
      <c r="H32" s="44">
        <v>500000</v>
      </c>
      <c r="I32" s="151">
        <v>841639</v>
      </c>
      <c r="J32" s="44">
        <v>5078827000</v>
      </c>
      <c r="K32" s="122">
        <f>+F32/J32</f>
        <v>0.014101681352800557</v>
      </c>
      <c r="L32" s="230"/>
      <c r="M32" s="230"/>
      <c r="N32" s="109"/>
      <c r="O32" s="195"/>
      <c r="P32" s="195"/>
      <c r="Q32" s="195"/>
      <c r="R32" s="195"/>
      <c r="S32" s="161"/>
      <c r="T32" s="161"/>
    </row>
    <row r="33" spans="11:20" ht="57" customHeight="1">
      <c r="K33" s="121">
        <f>AVERAGE(K24:K32,K18:K20)</f>
        <v>0.02170489496823699</v>
      </c>
      <c r="L33" s="230"/>
      <c r="M33" s="230"/>
      <c r="N33" s="109"/>
      <c r="O33" s="195"/>
      <c r="P33" s="195"/>
      <c r="Q33" s="195"/>
      <c r="R33" s="195"/>
      <c r="S33" s="161"/>
      <c r="T33" s="161"/>
    </row>
    <row r="34" spans="1:20" ht="41.25" customHeight="1">
      <c r="A34" s="16" t="s">
        <v>138</v>
      </c>
      <c r="B34" s="28" t="s">
        <v>5</v>
      </c>
      <c r="C34" s="280" t="s">
        <v>113</v>
      </c>
      <c r="D34" s="280" t="s">
        <v>114</v>
      </c>
      <c r="E34" s="28" t="s">
        <v>60</v>
      </c>
      <c r="F34" s="28" t="s">
        <v>6</v>
      </c>
      <c r="G34" s="280" t="s">
        <v>115</v>
      </c>
      <c r="H34" s="280" t="s">
        <v>116</v>
      </c>
      <c r="I34" s="28" t="s">
        <v>42</v>
      </c>
      <c r="J34" s="280" t="s">
        <v>124</v>
      </c>
      <c r="K34" s="280" t="s">
        <v>125</v>
      </c>
      <c r="L34" s="230"/>
      <c r="M34" s="230"/>
      <c r="N34" s="109"/>
      <c r="O34" s="195"/>
      <c r="P34" s="195"/>
      <c r="Q34" s="195"/>
      <c r="R34" s="195"/>
      <c r="S34" s="161"/>
      <c r="T34" s="161"/>
    </row>
    <row r="35" spans="1:20" ht="30" customHeight="1">
      <c r="A35" s="17" t="s">
        <v>7</v>
      </c>
      <c r="B35" s="29" t="s">
        <v>136</v>
      </c>
      <c r="C35" s="282"/>
      <c r="D35" s="282"/>
      <c r="E35" s="39" t="s">
        <v>8</v>
      </c>
      <c r="F35" s="29" t="s">
        <v>136</v>
      </c>
      <c r="G35" s="282"/>
      <c r="H35" s="282"/>
      <c r="I35" s="29" t="s">
        <v>8</v>
      </c>
      <c r="J35" s="281"/>
      <c r="K35" s="281"/>
      <c r="L35" s="230"/>
      <c r="M35" s="230"/>
      <c r="N35" s="109"/>
      <c r="O35" s="195"/>
      <c r="P35" s="195"/>
      <c r="Q35" s="195"/>
      <c r="R35" s="195"/>
      <c r="S35" s="161"/>
      <c r="T35" s="161"/>
    </row>
    <row r="36" spans="1:20" ht="26.25" customHeight="1">
      <c r="A36" s="116" t="s">
        <v>43</v>
      </c>
      <c r="B36" s="45">
        <v>49900000</v>
      </c>
      <c r="C36" s="45">
        <v>10700000</v>
      </c>
      <c r="D36" s="119">
        <v>700000</v>
      </c>
      <c r="E36" s="119">
        <v>769597</v>
      </c>
      <c r="F36" s="119">
        <v>8864000</v>
      </c>
      <c r="G36" s="45">
        <v>15300000</v>
      </c>
      <c r="H36" s="117">
        <v>1520000</v>
      </c>
      <c r="I36" s="118">
        <v>1085152</v>
      </c>
      <c r="J36" s="120">
        <v>7352693000</v>
      </c>
      <c r="K36" s="122">
        <v>0.007992173751848472</v>
      </c>
      <c r="L36" s="230"/>
      <c r="M36" s="230"/>
      <c r="N36" s="109"/>
      <c r="O36" s="195"/>
      <c r="P36" s="195"/>
      <c r="Q36" s="195"/>
      <c r="R36" s="195"/>
      <c r="S36" s="161"/>
      <c r="T36" s="161"/>
    </row>
    <row r="37" spans="1:20" ht="26.25" customHeight="1">
      <c r="A37" s="116" t="s">
        <v>44</v>
      </c>
      <c r="B37" s="45">
        <v>5700000</v>
      </c>
      <c r="C37" s="45">
        <v>4500000</v>
      </c>
      <c r="D37" s="119">
        <v>400000</v>
      </c>
      <c r="E37" s="119">
        <v>89305.50002999998</v>
      </c>
      <c r="F37" s="119">
        <v>178650000</v>
      </c>
      <c r="G37" s="45">
        <v>21400000</v>
      </c>
      <c r="H37" s="117">
        <v>1100000</v>
      </c>
      <c r="I37" s="118">
        <v>2368645.800710005</v>
      </c>
      <c r="J37" s="120">
        <v>10034242000</v>
      </c>
      <c r="K37" s="122">
        <v>0.018372090288434343</v>
      </c>
      <c r="L37" s="230"/>
      <c r="M37" s="230"/>
      <c r="N37" s="109"/>
      <c r="O37" s="195"/>
      <c r="P37" s="195"/>
      <c r="Q37" s="195"/>
      <c r="R37" s="195"/>
      <c r="S37" s="161"/>
      <c r="T37" s="161"/>
    </row>
    <row r="38" spans="1:20" ht="26.25" customHeight="1">
      <c r="A38" s="116" t="s">
        <v>45</v>
      </c>
      <c r="B38" s="45">
        <v>11100000</v>
      </c>
      <c r="C38" s="45">
        <v>4200000</v>
      </c>
      <c r="D38" s="119">
        <v>800000</v>
      </c>
      <c r="E38" s="119">
        <v>194510</v>
      </c>
      <c r="F38" s="119">
        <v>243300000</v>
      </c>
      <c r="G38" s="45">
        <v>23300000</v>
      </c>
      <c r="H38" s="117">
        <v>1800000</v>
      </c>
      <c r="I38" s="118">
        <v>2792372</v>
      </c>
      <c r="J38" s="120">
        <v>11690736000</v>
      </c>
      <c r="K38" s="122">
        <v>0.021760819849152353</v>
      </c>
      <c r="L38" s="230"/>
      <c r="M38" s="230"/>
      <c r="P38" s="162"/>
      <c r="S38" s="161"/>
      <c r="T38" s="161"/>
    </row>
    <row r="39" spans="1:20" ht="26.25" customHeight="1">
      <c r="A39" s="116" t="s">
        <v>46</v>
      </c>
      <c r="B39" s="45">
        <v>0</v>
      </c>
      <c r="C39" s="45">
        <v>0</v>
      </c>
      <c r="D39" s="119">
        <v>0</v>
      </c>
      <c r="E39" s="119">
        <v>0</v>
      </c>
      <c r="F39" s="119">
        <v>155400000</v>
      </c>
      <c r="G39" s="45">
        <v>17000000</v>
      </c>
      <c r="H39" s="117">
        <v>1200000</v>
      </c>
      <c r="I39" s="118">
        <v>1561766.2000850008</v>
      </c>
      <c r="J39" s="120">
        <v>11318957000</v>
      </c>
      <c r="K39" s="122">
        <v>0.013729180170929176</v>
      </c>
      <c r="L39" s="230"/>
      <c r="M39" s="230"/>
      <c r="P39" s="162"/>
      <c r="S39" s="161"/>
      <c r="T39" s="161"/>
    </row>
    <row r="40" spans="1:20" ht="26.25" customHeight="1">
      <c r="A40" s="116" t="s">
        <v>47</v>
      </c>
      <c r="B40" s="45">
        <v>62580000</v>
      </c>
      <c r="C40" s="45" t="s">
        <v>153</v>
      </c>
      <c r="D40" s="119">
        <v>900000</v>
      </c>
      <c r="E40" s="119">
        <v>1649530.0998880004</v>
      </c>
      <c r="F40" s="119">
        <v>85300000</v>
      </c>
      <c r="G40" s="45" t="s">
        <v>153</v>
      </c>
      <c r="H40" s="117">
        <v>600000</v>
      </c>
      <c r="I40" s="118">
        <v>918150.5996950003</v>
      </c>
      <c r="J40" s="120">
        <v>11615349000</v>
      </c>
      <c r="K40" s="122">
        <v>0.012731429765907163</v>
      </c>
      <c r="L40" s="230"/>
      <c r="M40" s="230"/>
      <c r="P40" s="162"/>
      <c r="S40" s="161"/>
      <c r="T40" s="161"/>
    </row>
    <row r="41" spans="1:20" ht="26.25" customHeight="1">
      <c r="A41" s="116" t="s">
        <v>48</v>
      </c>
      <c r="B41" s="45">
        <v>32900000</v>
      </c>
      <c r="C41" s="45" t="s">
        <v>153</v>
      </c>
      <c r="D41" s="119">
        <v>1000000</v>
      </c>
      <c r="E41" s="119">
        <v>748616</v>
      </c>
      <c r="F41" s="119">
        <v>65750000</v>
      </c>
      <c r="G41" s="45" t="s">
        <v>153</v>
      </c>
      <c r="H41" s="117">
        <v>600000</v>
      </c>
      <c r="I41" s="118">
        <v>767642</v>
      </c>
      <c r="J41" s="120">
        <v>10318145000</v>
      </c>
      <c r="K41" s="122">
        <v>0.00956082706726839</v>
      </c>
      <c r="L41" s="230"/>
      <c r="M41" s="230"/>
      <c r="P41" s="162"/>
      <c r="S41" s="161"/>
      <c r="T41" s="161"/>
    </row>
    <row r="42" spans="1:20" ht="26.25" customHeight="1">
      <c r="A42" s="116" t="s">
        <v>49</v>
      </c>
      <c r="B42" s="45">
        <v>4550000</v>
      </c>
      <c r="C42" s="45" t="s">
        <v>153</v>
      </c>
      <c r="D42" s="119">
        <v>350000</v>
      </c>
      <c r="E42" s="119">
        <v>91460</v>
      </c>
      <c r="F42" s="119">
        <v>82250000</v>
      </c>
      <c r="G42" s="45" t="s">
        <v>153</v>
      </c>
      <c r="H42" s="117">
        <v>600000</v>
      </c>
      <c r="I42" s="118">
        <v>1048729</v>
      </c>
      <c r="J42" s="120">
        <v>6456993000</v>
      </c>
      <c r="K42" s="122">
        <v>0.01344278985589732</v>
      </c>
      <c r="L42" s="230"/>
      <c r="M42" s="230"/>
      <c r="P42" s="162"/>
      <c r="S42" s="161"/>
      <c r="T42" s="161"/>
    </row>
    <row r="43" spans="1:20" ht="26.25" customHeight="1">
      <c r="A43" s="116" t="s">
        <v>50</v>
      </c>
      <c r="B43" s="45">
        <v>30000000</v>
      </c>
      <c r="C43" s="45">
        <v>6900000</v>
      </c>
      <c r="D43" s="119">
        <v>600000</v>
      </c>
      <c r="E43" s="119">
        <v>574099</v>
      </c>
      <c r="F43" s="119">
        <v>33400000</v>
      </c>
      <c r="G43" s="45">
        <v>6300000</v>
      </c>
      <c r="H43" s="117">
        <v>500000</v>
      </c>
      <c r="I43" s="118">
        <v>449313</v>
      </c>
      <c r="J43" s="120">
        <v>5122617000</v>
      </c>
      <c r="K43" s="122">
        <v>0.012376486471660873</v>
      </c>
      <c r="L43" s="230"/>
      <c r="M43" s="230"/>
      <c r="P43" s="162"/>
      <c r="S43" s="161"/>
      <c r="T43" s="161"/>
    </row>
    <row r="44" spans="1:20" ht="26.25" customHeight="1">
      <c r="A44" s="116" t="s">
        <v>51</v>
      </c>
      <c r="B44" s="45">
        <v>13250000</v>
      </c>
      <c r="C44" s="45">
        <v>4200000</v>
      </c>
      <c r="D44" s="119">
        <v>400000</v>
      </c>
      <c r="E44" s="119">
        <v>244700</v>
      </c>
      <c r="F44" s="119">
        <v>23650000</v>
      </c>
      <c r="G44" s="45">
        <v>6200000</v>
      </c>
      <c r="H44" s="117">
        <v>500000</v>
      </c>
      <c r="I44" s="118">
        <v>327638</v>
      </c>
      <c r="J44" s="120">
        <v>5711206000</v>
      </c>
      <c r="K44" s="122">
        <v>0.006460982146327763</v>
      </c>
      <c r="L44" s="230"/>
      <c r="M44" s="230"/>
      <c r="P44" s="162"/>
      <c r="S44" s="161"/>
      <c r="T44" s="161"/>
    </row>
    <row r="45" spans="1:20" ht="26.25" customHeight="1">
      <c r="A45" s="116" t="s">
        <v>9</v>
      </c>
      <c r="B45" s="45">
        <v>40300000</v>
      </c>
      <c r="C45" s="45">
        <v>10500000</v>
      </c>
      <c r="D45" s="119">
        <v>2000000</v>
      </c>
      <c r="E45" s="119">
        <v>789134</v>
      </c>
      <c r="F45" s="119">
        <v>46600000</v>
      </c>
      <c r="G45" s="45">
        <v>6000000</v>
      </c>
      <c r="H45" s="117">
        <v>400000</v>
      </c>
      <c r="I45" s="118">
        <v>716113</v>
      </c>
      <c r="J45" s="120">
        <v>4935184000</v>
      </c>
      <c r="K45" s="122">
        <v>0.017608259388099814</v>
      </c>
      <c r="L45" s="230"/>
      <c r="M45" s="230"/>
      <c r="S45" s="161"/>
      <c r="T45" s="161"/>
    </row>
    <row r="46" spans="1:20" ht="26.25" customHeight="1">
      <c r="A46" s="116" t="s">
        <v>52</v>
      </c>
      <c r="B46" s="45">
        <v>29050000</v>
      </c>
      <c r="C46" s="45">
        <v>5600000</v>
      </c>
      <c r="D46" s="119">
        <v>400000</v>
      </c>
      <c r="E46" s="119">
        <v>575828</v>
      </c>
      <c r="F46" s="119">
        <v>4950000</v>
      </c>
      <c r="G46" s="45">
        <v>3000000</v>
      </c>
      <c r="H46" s="117">
        <v>250000</v>
      </c>
      <c r="I46" s="118">
        <v>79567</v>
      </c>
      <c r="J46" s="120">
        <v>3812618000</v>
      </c>
      <c r="K46" s="122">
        <v>0.008917756775003423</v>
      </c>
      <c r="L46" s="230"/>
      <c r="M46" s="230"/>
      <c r="S46" s="161"/>
      <c r="T46" s="161"/>
    </row>
    <row r="47" spans="1:20" ht="26.25" customHeight="1">
      <c r="A47" s="116" t="s">
        <v>53</v>
      </c>
      <c r="B47" s="45">
        <v>37800000</v>
      </c>
      <c r="C47" s="45">
        <v>10100000</v>
      </c>
      <c r="D47" s="119">
        <v>800000</v>
      </c>
      <c r="E47" s="119">
        <v>547266.6999599996</v>
      </c>
      <c r="F47" s="119">
        <v>0</v>
      </c>
      <c r="G47" s="45">
        <v>0</v>
      </c>
      <c r="H47" s="117">
        <v>0</v>
      </c>
      <c r="I47" s="118">
        <v>0</v>
      </c>
      <c r="J47" s="120">
        <v>5363100586.104496</v>
      </c>
      <c r="K47" s="122">
        <v>0.007048161673107112</v>
      </c>
      <c r="L47" s="230"/>
      <c r="M47" s="230"/>
      <c r="S47" s="161"/>
      <c r="T47" s="161"/>
    </row>
    <row r="48" spans="1:20" ht="26.25" customHeight="1">
      <c r="A48" s="16" t="s">
        <v>161</v>
      </c>
      <c r="B48" s="28" t="s">
        <v>5</v>
      </c>
      <c r="C48" s="280" t="s">
        <v>113</v>
      </c>
      <c r="D48" s="280" t="s">
        <v>114</v>
      </c>
      <c r="E48" s="28" t="s">
        <v>60</v>
      </c>
      <c r="F48" s="28" t="s">
        <v>6</v>
      </c>
      <c r="G48" s="280" t="s">
        <v>115</v>
      </c>
      <c r="H48" s="280" t="s">
        <v>116</v>
      </c>
      <c r="I48" s="28" t="s">
        <v>42</v>
      </c>
      <c r="J48" s="280" t="s">
        <v>124</v>
      </c>
      <c r="K48" s="280" t="s">
        <v>125</v>
      </c>
      <c r="L48" s="230"/>
      <c r="M48" s="230"/>
      <c r="S48" s="161"/>
      <c r="T48" s="161"/>
    </row>
    <row r="49" spans="1:20" ht="44.25" customHeight="1">
      <c r="A49" s="17" t="s">
        <v>7</v>
      </c>
      <c r="B49" s="29" t="s">
        <v>136</v>
      </c>
      <c r="C49" s="282"/>
      <c r="D49" s="282"/>
      <c r="E49" s="39" t="s">
        <v>8</v>
      </c>
      <c r="F49" s="29" t="s">
        <v>136</v>
      </c>
      <c r="G49" s="282"/>
      <c r="H49" s="282"/>
      <c r="I49" s="29" t="s">
        <v>8</v>
      </c>
      <c r="J49" s="281"/>
      <c r="K49" s="281"/>
      <c r="L49" s="230"/>
      <c r="M49" s="230"/>
      <c r="S49" s="161"/>
      <c r="T49" s="161"/>
    </row>
    <row r="50" spans="1:20" ht="26.25" customHeight="1">
      <c r="A50" s="116" t="s">
        <v>43</v>
      </c>
      <c r="B50" s="119">
        <v>26800000</v>
      </c>
      <c r="C50" s="45">
        <v>8400000</v>
      </c>
      <c r="D50" s="117">
        <v>400000</v>
      </c>
      <c r="E50" s="118">
        <v>575669.6</v>
      </c>
      <c r="F50" s="45">
        <v>58300000</v>
      </c>
      <c r="G50" s="45">
        <v>7500000</v>
      </c>
      <c r="H50" s="119">
        <v>500000</v>
      </c>
      <c r="I50" s="119">
        <v>1011394.9000199996</v>
      </c>
      <c r="J50" s="120">
        <v>7670363560.937339</v>
      </c>
      <c r="K50" s="122">
        <v>0.011094650119765712</v>
      </c>
      <c r="L50" s="230"/>
      <c r="M50" s="230"/>
      <c r="S50" s="161"/>
      <c r="T50" s="161"/>
    </row>
    <row r="51" spans="1:20" ht="26.25" customHeight="1">
      <c r="A51" s="116" t="s">
        <v>44</v>
      </c>
      <c r="B51" s="119">
        <v>100090000</v>
      </c>
      <c r="C51" s="45">
        <v>10200000</v>
      </c>
      <c r="D51" s="117">
        <v>920000</v>
      </c>
      <c r="E51" s="118">
        <v>2253268.999604996</v>
      </c>
      <c r="F51" s="45">
        <v>2500000</v>
      </c>
      <c r="G51" s="45">
        <v>2500000</v>
      </c>
      <c r="H51" s="119">
        <v>250000</v>
      </c>
      <c r="I51" s="119">
        <v>45685</v>
      </c>
      <c r="J51" s="120">
        <v>10707331510.915398</v>
      </c>
      <c r="K51" s="122">
        <v>0.00958128548606312</v>
      </c>
      <c r="L51" s="230"/>
      <c r="M51" s="230"/>
      <c r="S51" s="161"/>
      <c r="T51" s="161"/>
    </row>
    <row r="52" spans="1:20" ht="26.25" customHeight="1">
      <c r="A52" s="116" t="s">
        <v>45</v>
      </c>
      <c r="B52" s="119">
        <v>37800000</v>
      </c>
      <c r="C52" s="45">
        <v>14100000</v>
      </c>
      <c r="D52" s="117">
        <v>1000000</v>
      </c>
      <c r="E52" s="118">
        <v>982192.0002200011</v>
      </c>
      <c r="F52" s="45">
        <v>77250000</v>
      </c>
      <c r="G52" s="45">
        <v>11350000</v>
      </c>
      <c r="H52" s="119">
        <v>1300000</v>
      </c>
      <c r="I52" s="119">
        <v>1393429.89989</v>
      </c>
      <c r="J52" s="120">
        <v>12000208464.15305</v>
      </c>
      <c r="K52" s="122">
        <v>0.009587333448721052</v>
      </c>
      <c r="L52" s="230"/>
      <c r="M52" s="230"/>
      <c r="S52" s="161"/>
      <c r="T52" s="161"/>
    </row>
    <row r="53" spans="1:20" ht="26.25" customHeight="1">
      <c r="A53" s="116" t="s">
        <v>159</v>
      </c>
      <c r="B53" s="119">
        <v>74000000</v>
      </c>
      <c r="C53" s="45">
        <v>19400000</v>
      </c>
      <c r="D53" s="117">
        <v>1000000</v>
      </c>
      <c r="E53" s="118">
        <v>3176628.899889994</v>
      </c>
      <c r="F53" s="45">
        <v>43350000</v>
      </c>
      <c r="G53" s="45">
        <v>12300000</v>
      </c>
      <c r="H53" s="119">
        <v>800000</v>
      </c>
      <c r="I53" s="119">
        <v>761229.9000700006</v>
      </c>
      <c r="J53" s="120">
        <v>13244644405.075542</v>
      </c>
      <c r="K53" s="122">
        <v>0.00886018502354278</v>
      </c>
      <c r="L53" s="230"/>
      <c r="M53" s="230"/>
      <c r="S53" s="161"/>
      <c r="T53" s="161"/>
    </row>
    <row r="54" spans="1:20" ht="26.25" customHeight="1">
      <c r="A54" s="116" t="s">
        <v>47</v>
      </c>
      <c r="B54" s="119">
        <v>11900000</v>
      </c>
      <c r="C54" s="45">
        <v>6600000</v>
      </c>
      <c r="D54" s="117">
        <v>800000</v>
      </c>
      <c r="E54" s="118">
        <v>550519.2999900001</v>
      </c>
      <c r="F54" s="45">
        <v>133350000</v>
      </c>
      <c r="G54" s="45">
        <v>19500000</v>
      </c>
      <c r="H54" s="119">
        <v>1200000</v>
      </c>
      <c r="I54" s="119">
        <v>2624279.7998500047</v>
      </c>
      <c r="J54" s="120">
        <v>11169296259.169615</v>
      </c>
      <c r="K54" s="122">
        <v>0.013004400333705417</v>
      </c>
      <c r="L54" s="230"/>
      <c r="M54" s="230"/>
      <c r="S54" s="161"/>
      <c r="T54" s="161"/>
    </row>
    <row r="55" spans="1:20" ht="26.25" customHeight="1">
      <c r="A55" s="231" t="s">
        <v>48</v>
      </c>
      <c r="B55" s="119">
        <v>5700000</v>
      </c>
      <c r="C55" s="45">
        <v>1800000</v>
      </c>
      <c r="D55" s="117">
        <v>500000</v>
      </c>
      <c r="E55" s="118">
        <v>204028.99996000002</v>
      </c>
      <c r="F55" s="45">
        <v>117190000</v>
      </c>
      <c r="G55" s="45">
        <v>16190000</v>
      </c>
      <c r="H55" s="119">
        <v>1390000</v>
      </c>
      <c r="I55" s="119">
        <v>2349955.7001379943</v>
      </c>
      <c r="J55" s="120">
        <v>10876747751.770113</v>
      </c>
      <c r="K55" s="122">
        <v>0.011298414085221434</v>
      </c>
      <c r="L55" s="230"/>
      <c r="M55" s="230"/>
      <c r="S55" s="161"/>
      <c r="T55" s="161"/>
    </row>
    <row r="56" spans="1:20" ht="26.25" customHeight="1">
      <c r="A56" s="231" t="s">
        <v>49</v>
      </c>
      <c r="B56" s="119">
        <v>0</v>
      </c>
      <c r="C56" s="45">
        <v>0</v>
      </c>
      <c r="D56" s="117">
        <v>0</v>
      </c>
      <c r="E56" s="118">
        <v>0</v>
      </c>
      <c r="F56" s="45">
        <v>141700000</v>
      </c>
      <c r="G56" s="45">
        <v>15200000</v>
      </c>
      <c r="H56" s="119">
        <v>800000</v>
      </c>
      <c r="I56" s="119">
        <v>2994531.0999400024</v>
      </c>
      <c r="J56" s="120">
        <v>6261770613.037043</v>
      </c>
      <c r="K56" s="122">
        <v>0.02262938212795272</v>
      </c>
      <c r="L56" s="230"/>
      <c r="M56" s="230"/>
      <c r="S56" s="161"/>
      <c r="T56" s="161"/>
    </row>
    <row r="57" spans="1:11" ht="26.25" customHeight="1">
      <c r="A57" s="231" t="s">
        <v>50</v>
      </c>
      <c r="B57" s="119">
        <v>0</v>
      </c>
      <c r="C57" s="45">
        <v>0</v>
      </c>
      <c r="D57" s="117">
        <v>0</v>
      </c>
      <c r="E57" s="118">
        <v>0</v>
      </c>
      <c r="F57" s="45">
        <v>80270000</v>
      </c>
      <c r="G57" s="45">
        <v>7870000</v>
      </c>
      <c r="H57" s="119">
        <v>500000</v>
      </c>
      <c r="I57" s="119">
        <v>1670939.7001500037</v>
      </c>
      <c r="J57" s="120">
        <v>4526473553.010288</v>
      </c>
      <c r="K57" s="122">
        <v>0.017733451672686168</v>
      </c>
    </row>
    <row r="58" spans="1:11" ht="22.5" customHeight="1">
      <c r="A58" s="231" t="s">
        <v>51</v>
      </c>
      <c r="B58" s="119">
        <v>12250000</v>
      </c>
      <c r="C58" s="45">
        <v>6550000</v>
      </c>
      <c r="D58" s="117">
        <v>600000</v>
      </c>
      <c r="E58" s="118">
        <v>457413.29994</v>
      </c>
      <c r="F58" s="45">
        <v>46200000</v>
      </c>
      <c r="G58" s="45">
        <v>6900000</v>
      </c>
      <c r="H58" s="119">
        <v>500000</v>
      </c>
      <c r="I58" s="119">
        <v>1027378.4000299993</v>
      </c>
      <c r="J58" s="120">
        <v>4169851580.444148</v>
      </c>
      <c r="K58" s="122">
        <v>0.014017285477046703</v>
      </c>
    </row>
    <row r="59" spans="1:11" ht="22.5" customHeight="1">
      <c r="A59" s="231" t="s">
        <v>9</v>
      </c>
      <c r="B59" s="119">
        <v>20350000</v>
      </c>
      <c r="C59" s="45">
        <v>0</v>
      </c>
      <c r="D59" s="117">
        <v>400000</v>
      </c>
      <c r="E59" s="118">
        <v>751635.9001000001</v>
      </c>
      <c r="F59" s="45">
        <v>30500000</v>
      </c>
      <c r="G59" s="45">
        <v>9600000</v>
      </c>
      <c r="H59" s="119">
        <v>400000</v>
      </c>
      <c r="I59" s="119">
        <v>686189.1999399997</v>
      </c>
      <c r="J59" s="120">
        <v>4649537702.022555</v>
      </c>
      <c r="K59" s="122">
        <v>0.010936571173060964</v>
      </c>
    </row>
    <row r="60" spans="1:11" ht="22.5" customHeight="1">
      <c r="A60" s="231" t="s">
        <v>52</v>
      </c>
      <c r="B60" s="119">
        <v>3600000</v>
      </c>
      <c r="C60" s="119">
        <v>3600000</v>
      </c>
      <c r="D60" s="117">
        <v>300000</v>
      </c>
      <c r="E60" s="118">
        <v>166052.40011999998</v>
      </c>
      <c r="F60" s="45">
        <v>32800000</v>
      </c>
      <c r="G60" s="45">
        <v>6000000</v>
      </c>
      <c r="H60" s="119">
        <v>400000</v>
      </c>
      <c r="I60" s="119">
        <v>744121.100079999</v>
      </c>
      <c r="J60" s="120">
        <v>3612067413.929147</v>
      </c>
      <c r="K60" s="122">
        <v>0.010077331297758002</v>
      </c>
    </row>
    <row r="61" spans="1:11" ht="22.5" customHeight="1">
      <c r="A61" s="231" t="s">
        <v>53</v>
      </c>
      <c r="B61" s="119">
        <v>17300000</v>
      </c>
      <c r="C61" s="119">
        <v>4500000</v>
      </c>
      <c r="D61" s="117">
        <v>1000000</v>
      </c>
      <c r="E61" s="118">
        <v>627517.0999500003</v>
      </c>
      <c r="F61" s="45">
        <v>16400000</v>
      </c>
      <c r="G61" s="45">
        <v>5200000</v>
      </c>
      <c r="H61" s="119">
        <v>400000</v>
      </c>
      <c r="I61" s="119">
        <v>370987.7999800002</v>
      </c>
      <c r="J61" s="120">
        <v>4050732646.844108</v>
      </c>
      <c r="K61" s="122">
        <v>0.008319482656120342</v>
      </c>
    </row>
    <row r="62" spans="1:20" ht="26.25" customHeight="1">
      <c r="A62" s="16" t="s">
        <v>182</v>
      </c>
      <c r="B62" s="28" t="s">
        <v>5</v>
      </c>
      <c r="C62" s="280" t="s">
        <v>113</v>
      </c>
      <c r="D62" s="280" t="s">
        <v>114</v>
      </c>
      <c r="E62" s="28" t="s">
        <v>60</v>
      </c>
      <c r="F62" s="28" t="s">
        <v>6</v>
      </c>
      <c r="G62" s="280" t="s">
        <v>115</v>
      </c>
      <c r="H62" s="280" t="s">
        <v>116</v>
      </c>
      <c r="I62" s="28" t="s">
        <v>42</v>
      </c>
      <c r="J62" s="280" t="s">
        <v>124</v>
      </c>
      <c r="K62" s="280" t="s">
        <v>125</v>
      </c>
      <c r="L62" s="230"/>
      <c r="M62" s="230"/>
      <c r="S62" s="161"/>
      <c r="T62" s="161"/>
    </row>
    <row r="63" spans="1:20" ht="44.25" customHeight="1">
      <c r="A63" s="17" t="s">
        <v>7</v>
      </c>
      <c r="B63" s="29" t="s">
        <v>136</v>
      </c>
      <c r="C63" s="282"/>
      <c r="D63" s="282"/>
      <c r="E63" s="39" t="s">
        <v>8</v>
      </c>
      <c r="F63" s="29" t="s">
        <v>136</v>
      </c>
      <c r="G63" s="282"/>
      <c r="H63" s="282"/>
      <c r="I63" s="29" t="s">
        <v>8</v>
      </c>
      <c r="J63" s="281"/>
      <c r="K63" s="281"/>
      <c r="L63" s="230"/>
      <c r="M63" s="230"/>
      <c r="S63" s="161"/>
      <c r="T63" s="161"/>
    </row>
    <row r="64" spans="1:11" ht="22.5" customHeight="1">
      <c r="A64" s="231" t="s">
        <v>43</v>
      </c>
      <c r="B64" s="119">
        <v>0</v>
      </c>
      <c r="C64" s="119">
        <v>0</v>
      </c>
      <c r="D64" s="117">
        <v>0</v>
      </c>
      <c r="E64" s="118">
        <v>0</v>
      </c>
      <c r="F64" s="45">
        <v>223750000</v>
      </c>
      <c r="G64" s="45">
        <v>14000000</v>
      </c>
      <c r="H64" s="119">
        <v>900000</v>
      </c>
      <c r="I64" s="119">
        <v>4569663.699750016</v>
      </c>
      <c r="J64" s="120">
        <v>6592551120.916089</v>
      </c>
      <c r="K64" s="122">
        <v>0.03393982024502043</v>
      </c>
    </row>
    <row r="65" spans="1:11" ht="22.5" customHeight="1">
      <c r="A65" s="231" t="s">
        <v>44</v>
      </c>
      <c r="B65" s="119">
        <v>0</v>
      </c>
      <c r="C65" s="119">
        <v>0</v>
      </c>
      <c r="D65" s="117">
        <v>0</v>
      </c>
      <c r="E65" s="118">
        <v>0</v>
      </c>
      <c r="F65" s="45">
        <v>139800000</v>
      </c>
      <c r="G65" s="45">
        <v>17400000</v>
      </c>
      <c r="H65" s="119">
        <v>1200000</v>
      </c>
      <c r="I65" s="119">
        <v>2647834.399620006</v>
      </c>
      <c r="J65" s="120">
        <v>9155850740.721611</v>
      </c>
      <c r="K65" s="122">
        <v>0.015268925188811212</v>
      </c>
    </row>
    <row r="66" spans="1:11" ht="22.5" customHeight="1">
      <c r="A66" s="231" t="s">
        <v>45</v>
      </c>
      <c r="B66" s="119">
        <v>16800000</v>
      </c>
      <c r="C66" s="119">
        <v>7800000</v>
      </c>
      <c r="D66" s="117">
        <v>500000</v>
      </c>
      <c r="E66" s="118">
        <v>423680.9999799999</v>
      </c>
      <c r="F66" s="45">
        <v>114150000</v>
      </c>
      <c r="G66" s="45">
        <v>10200000</v>
      </c>
      <c r="H66" s="119">
        <v>800000</v>
      </c>
      <c r="I66" s="119">
        <v>1970654.7001300012</v>
      </c>
      <c r="J66" s="120">
        <v>10174801127.13586</v>
      </c>
      <c r="K66" s="122">
        <v>0.012870030417671817</v>
      </c>
    </row>
    <row r="67" spans="1:11" ht="22.5" customHeight="1">
      <c r="A67" s="231" t="s">
        <v>159</v>
      </c>
      <c r="B67" s="119">
        <v>22700000</v>
      </c>
      <c r="C67" s="119">
        <v>12200000</v>
      </c>
      <c r="D67" s="117">
        <v>1000000</v>
      </c>
      <c r="E67" s="118">
        <v>548622</v>
      </c>
      <c r="F67" s="45">
        <v>58700000</v>
      </c>
      <c r="G67" s="45">
        <v>10000000</v>
      </c>
      <c r="H67" s="119">
        <v>800000</v>
      </c>
      <c r="I67" s="119">
        <v>968517.8000900013</v>
      </c>
      <c r="J67" s="120">
        <v>9339769838.31509</v>
      </c>
      <c r="K67" s="122">
        <v>0.008715418196502869</v>
      </c>
    </row>
    <row r="68" spans="1:11" ht="22.5" customHeight="1">
      <c r="A68" s="231" t="s">
        <v>47</v>
      </c>
      <c r="B68" s="119">
        <v>13550000</v>
      </c>
      <c r="C68" s="119">
        <v>5950000</v>
      </c>
      <c r="D68" s="117">
        <v>500000</v>
      </c>
      <c r="E68" s="118">
        <v>343666.30003000004</v>
      </c>
      <c r="F68" s="45">
        <v>127850000</v>
      </c>
      <c r="G68" s="45">
        <v>13300000</v>
      </c>
      <c r="H68" s="119">
        <v>700000</v>
      </c>
      <c r="I68" s="119">
        <v>1729005.79968</v>
      </c>
      <c r="J68" s="120">
        <v>8388440006.716685</v>
      </c>
      <c r="K68" s="122">
        <v>0.01685653111744019</v>
      </c>
    </row>
    <row r="69" spans="1:11" ht="22.5" customHeight="1">
      <c r="A69" s="231" t="s">
        <v>48</v>
      </c>
      <c r="B69" s="119">
        <v>18000000</v>
      </c>
      <c r="C69" s="119">
        <v>6600000</v>
      </c>
      <c r="D69" s="117">
        <v>600000</v>
      </c>
      <c r="E69" s="118">
        <v>416391.3000499999</v>
      </c>
      <c r="F69" s="45">
        <v>64600000</v>
      </c>
      <c r="G69" s="45">
        <v>15700000</v>
      </c>
      <c r="H69" s="119">
        <v>900000</v>
      </c>
      <c r="I69" s="119">
        <v>745227.7998600003</v>
      </c>
      <c r="J69" s="120">
        <v>7953585178.89762</v>
      </c>
      <c r="K69" s="122">
        <v>0.010385253711641082</v>
      </c>
    </row>
    <row r="70" spans="1:11" ht="22.5" customHeight="1">
      <c r="A70" s="231" t="s">
        <v>49</v>
      </c>
      <c r="B70" s="119">
        <v>27850000</v>
      </c>
      <c r="C70" s="119">
        <v>5700000</v>
      </c>
      <c r="D70" s="117">
        <v>500000</v>
      </c>
      <c r="E70" s="118">
        <v>715180.6</v>
      </c>
      <c r="F70" s="45">
        <v>44700000</v>
      </c>
      <c r="G70" s="45">
        <v>8150000</v>
      </c>
      <c r="H70" s="119">
        <v>1000000</v>
      </c>
      <c r="I70" s="119">
        <v>527945.9999399988</v>
      </c>
      <c r="J70" s="120">
        <v>5378489041.848119</v>
      </c>
      <c r="K70" s="122">
        <v>0.013488918437039499</v>
      </c>
    </row>
    <row r="71" spans="1:11" ht="22.5" customHeight="1">
      <c r="A71" s="231" t="s">
        <v>50</v>
      </c>
      <c r="B71" s="119">
        <v>5700000</v>
      </c>
      <c r="C71" s="119">
        <v>1500000</v>
      </c>
      <c r="D71" s="117">
        <v>300000</v>
      </c>
      <c r="E71" s="118">
        <v>134600.29995</v>
      </c>
      <c r="F71" s="119">
        <v>35950000</v>
      </c>
      <c r="G71" s="119">
        <v>9000000</v>
      </c>
      <c r="H71" s="119">
        <v>600000</v>
      </c>
      <c r="I71" s="119">
        <v>250762.9998999998</v>
      </c>
      <c r="J71" s="252">
        <v>4097777455.2020273</v>
      </c>
      <c r="K71" s="253">
        <v>0.0101640463532558</v>
      </c>
    </row>
    <row r="72" spans="1:11" ht="22.5" customHeight="1">
      <c r="A72" s="231" t="s">
        <v>51</v>
      </c>
      <c r="B72" s="119">
        <v>13600000</v>
      </c>
      <c r="C72" s="119">
        <v>4700000</v>
      </c>
      <c r="D72" s="117">
        <v>800000</v>
      </c>
      <c r="E72" s="118">
        <v>297661.7999200001</v>
      </c>
      <c r="F72" s="119">
        <v>20500000</v>
      </c>
      <c r="G72" s="119">
        <v>5750000</v>
      </c>
      <c r="H72" s="119">
        <v>300000</v>
      </c>
      <c r="I72" s="119">
        <v>149856.50006999998</v>
      </c>
      <c r="J72" s="252">
        <v>3941864541.478046</v>
      </c>
      <c r="K72" s="253">
        <v>0.008650728517224447</v>
      </c>
    </row>
    <row r="73" spans="1:11" ht="22.5" customHeight="1">
      <c r="A73" s="231" t="s">
        <v>9</v>
      </c>
      <c r="B73" s="119">
        <v>26500000</v>
      </c>
      <c r="C73" s="119">
        <v>5400000</v>
      </c>
      <c r="D73" s="117">
        <v>500000</v>
      </c>
      <c r="E73" s="118">
        <v>569632.9000899999</v>
      </c>
      <c r="F73" s="119">
        <v>1000000</v>
      </c>
      <c r="G73" s="119">
        <v>1000000</v>
      </c>
      <c r="H73" s="119">
        <v>500000</v>
      </c>
      <c r="I73" s="119">
        <v>18817</v>
      </c>
      <c r="J73" s="252">
        <v>4316629340.757171</v>
      </c>
      <c r="K73" s="253">
        <v>0.0063707114577450106</v>
      </c>
    </row>
    <row r="74" spans="1:11" ht="22.5" customHeight="1">
      <c r="A74" s="231" t="s">
        <v>52</v>
      </c>
      <c r="B74" s="119">
        <v>5400000</v>
      </c>
      <c r="C74" s="119">
        <v>1800000</v>
      </c>
      <c r="D74" s="117">
        <v>400000</v>
      </c>
      <c r="E74" s="118">
        <v>112061.80002000001</v>
      </c>
      <c r="F74" s="119">
        <v>13000000</v>
      </c>
      <c r="G74" s="119">
        <v>4800000</v>
      </c>
      <c r="H74" s="119">
        <v>500000</v>
      </c>
      <c r="I74" s="119">
        <v>241129.4999100002</v>
      </c>
      <c r="J74" s="252">
        <v>3960104950.8882165</v>
      </c>
      <c r="K74" s="253">
        <v>0.0046463415056394</v>
      </c>
    </row>
    <row r="75" spans="1:11" ht="22.5" customHeight="1">
      <c r="A75" s="231" t="s">
        <v>53</v>
      </c>
      <c r="B75" s="119">
        <v>66950000</v>
      </c>
      <c r="C75" s="119">
        <v>9750000</v>
      </c>
      <c r="D75" s="117">
        <v>800000</v>
      </c>
      <c r="E75" s="118">
        <v>1369930.2002400015</v>
      </c>
      <c r="F75" s="119">
        <v>13300000</v>
      </c>
      <c r="G75" s="119">
        <v>6800000</v>
      </c>
      <c r="H75" s="119">
        <v>500000</v>
      </c>
      <c r="I75" s="119">
        <v>194883.00003</v>
      </c>
      <c r="J75" s="252">
        <v>5151069749.201137</v>
      </c>
      <c r="K75" s="253">
        <v>0.015579288168723735</v>
      </c>
    </row>
    <row r="76" spans="1:20" ht="26.25" customHeight="1">
      <c r="A76" s="16" t="s">
        <v>194</v>
      </c>
      <c r="B76" s="28" t="s">
        <v>5</v>
      </c>
      <c r="C76" s="280" t="s">
        <v>113</v>
      </c>
      <c r="D76" s="280" t="s">
        <v>114</v>
      </c>
      <c r="E76" s="28" t="s">
        <v>60</v>
      </c>
      <c r="F76" s="28" t="s">
        <v>6</v>
      </c>
      <c r="G76" s="280" t="s">
        <v>115</v>
      </c>
      <c r="H76" s="280" t="s">
        <v>116</v>
      </c>
      <c r="I76" s="28" t="s">
        <v>42</v>
      </c>
      <c r="J76" s="280" t="s">
        <v>124</v>
      </c>
      <c r="K76" s="280" t="s">
        <v>125</v>
      </c>
      <c r="L76" s="230"/>
      <c r="M76" s="230"/>
      <c r="S76" s="161"/>
      <c r="T76" s="161"/>
    </row>
    <row r="77" spans="1:20" ht="44.25" customHeight="1">
      <c r="A77" s="17" t="s">
        <v>7</v>
      </c>
      <c r="B77" s="29" t="s">
        <v>136</v>
      </c>
      <c r="C77" s="282"/>
      <c r="D77" s="282"/>
      <c r="E77" s="39" t="s">
        <v>8</v>
      </c>
      <c r="F77" s="29" t="s">
        <v>136</v>
      </c>
      <c r="G77" s="282"/>
      <c r="H77" s="282"/>
      <c r="I77" s="29" t="s">
        <v>8</v>
      </c>
      <c r="J77" s="281"/>
      <c r="K77" s="281"/>
      <c r="L77" s="230"/>
      <c r="M77" s="230"/>
      <c r="S77" s="161"/>
      <c r="T77" s="161"/>
    </row>
    <row r="78" spans="1:11" ht="22.5" customHeight="1">
      <c r="A78" s="231" t="s">
        <v>43</v>
      </c>
      <c r="B78" s="119">
        <v>43400000</v>
      </c>
      <c r="C78" s="119">
        <v>10400000</v>
      </c>
      <c r="D78" s="117">
        <v>800000</v>
      </c>
      <c r="E78" s="118">
        <v>934222.6998099998</v>
      </c>
      <c r="F78" s="119">
        <v>78650000</v>
      </c>
      <c r="G78" s="119">
        <v>10500000</v>
      </c>
      <c r="H78" s="119">
        <v>600000</v>
      </c>
      <c r="I78" s="119">
        <v>1297775.2000799975</v>
      </c>
      <c r="J78" s="252">
        <v>8602867071.746685</v>
      </c>
      <c r="K78" s="253">
        <v>0.014187130753284968</v>
      </c>
    </row>
    <row r="79" spans="1:11" ht="22.5" customHeight="1">
      <c r="A79" s="231" t="s">
        <v>44</v>
      </c>
      <c r="B79" s="119">
        <v>18200000</v>
      </c>
      <c r="C79" s="119">
        <v>5200000</v>
      </c>
      <c r="D79" s="117">
        <v>500000</v>
      </c>
      <c r="E79" s="118">
        <v>427799.9999899999</v>
      </c>
      <c r="F79" s="119">
        <v>67500000</v>
      </c>
      <c r="G79" s="119">
        <v>18800000</v>
      </c>
      <c r="H79" s="119">
        <v>1000000</v>
      </c>
      <c r="I79" s="119">
        <v>1395052.5996100004</v>
      </c>
      <c r="J79" s="252">
        <v>10558576434.773468</v>
      </c>
      <c r="K79" s="253">
        <v>0.008116624483368499</v>
      </c>
    </row>
    <row r="80" spans="1:11" ht="22.5" customHeight="1">
      <c r="A80" s="231" t="s">
        <v>45</v>
      </c>
      <c r="B80" s="119">
        <v>60350000</v>
      </c>
      <c r="C80" s="119">
        <v>15550000</v>
      </c>
      <c r="D80" s="117">
        <v>1000000</v>
      </c>
      <c r="E80" s="118">
        <v>1883515.099959998</v>
      </c>
      <c r="F80" s="119">
        <v>70190000</v>
      </c>
      <c r="G80" s="119">
        <v>15450000</v>
      </c>
      <c r="H80" s="119">
        <v>1000000</v>
      </c>
      <c r="I80" s="119">
        <v>1502304.0997899994</v>
      </c>
      <c r="J80" s="252">
        <v>11468314685.478518</v>
      </c>
      <c r="K80" s="253">
        <v>0.011382666379506762</v>
      </c>
    </row>
    <row r="81" spans="1:11" ht="22.5" customHeight="1">
      <c r="A81" s="231" t="s">
        <v>159</v>
      </c>
      <c r="B81" s="119">
        <v>16500000</v>
      </c>
      <c r="C81" s="119">
        <v>6900000</v>
      </c>
      <c r="D81" s="117">
        <v>800000</v>
      </c>
      <c r="E81" s="118">
        <v>528878.7</v>
      </c>
      <c r="F81" s="119">
        <v>76650000</v>
      </c>
      <c r="G81" s="119">
        <v>9700000</v>
      </c>
      <c r="H81" s="119">
        <v>800000</v>
      </c>
      <c r="I81" s="119">
        <v>1657894.8005049995</v>
      </c>
      <c r="J81" s="252">
        <v>10776847649.461075</v>
      </c>
      <c r="K81" s="253">
        <v>0.008643529446633517</v>
      </c>
    </row>
    <row r="82" spans="1:11" ht="22.5" customHeight="1">
      <c r="A82" s="231" t="s">
        <v>47</v>
      </c>
      <c r="B82" s="119">
        <v>13100000</v>
      </c>
      <c r="C82" s="119">
        <v>8000000</v>
      </c>
      <c r="D82" s="117">
        <v>400000</v>
      </c>
      <c r="E82" s="118">
        <v>404071.7000200002</v>
      </c>
      <c r="F82" s="119">
        <v>105300000</v>
      </c>
      <c r="G82" s="119">
        <v>11200000</v>
      </c>
      <c r="H82" s="119">
        <v>700000</v>
      </c>
      <c r="I82" s="119">
        <v>2267976.400219999</v>
      </c>
      <c r="J82" s="252">
        <v>9501701138.458256</v>
      </c>
      <c r="K82" s="253">
        <v>0.012460926551433459</v>
      </c>
    </row>
    <row r="83" spans="1:11" ht="22.5" customHeight="1">
      <c r="A83" s="231" t="s">
        <v>48</v>
      </c>
      <c r="B83" s="119">
        <v>6500000</v>
      </c>
      <c r="C83" s="119">
        <v>4100000</v>
      </c>
      <c r="D83" s="117">
        <v>500000</v>
      </c>
      <c r="E83" s="118">
        <v>193224.19997999998</v>
      </c>
      <c r="F83" s="119">
        <v>91550000</v>
      </c>
      <c r="G83" s="119">
        <v>10800000</v>
      </c>
      <c r="H83" s="119">
        <v>800000</v>
      </c>
      <c r="I83" s="119">
        <v>2038230.1000300015</v>
      </c>
      <c r="J83" s="252">
        <v>8945815504.511936</v>
      </c>
      <c r="K83" s="253">
        <v>0.010960431718108565</v>
      </c>
    </row>
    <row r="84" spans="1:11" ht="22.5" customHeight="1">
      <c r="A84" s="231" t="s">
        <v>49</v>
      </c>
      <c r="B84" s="119">
        <v>17800000</v>
      </c>
      <c r="C84" s="119">
        <v>4800000</v>
      </c>
      <c r="D84" s="117">
        <v>800000</v>
      </c>
      <c r="E84" s="118">
        <v>524063.30001</v>
      </c>
      <c r="F84" s="119">
        <v>71850000</v>
      </c>
      <c r="G84" s="119">
        <v>10350000</v>
      </c>
      <c r="H84" s="119">
        <v>800000</v>
      </c>
      <c r="I84" s="119">
        <v>1592196.4001900014</v>
      </c>
      <c r="J84" s="252">
        <v>7144735507.095331</v>
      </c>
      <c r="K84" s="253">
        <v>0.012547700318782957</v>
      </c>
    </row>
    <row r="85" spans="1:11" ht="22.5" customHeight="1">
      <c r="A85" s="231" t="s">
        <v>50</v>
      </c>
      <c r="B85" s="119">
        <v>38050000</v>
      </c>
      <c r="C85" s="119">
        <v>6800000</v>
      </c>
      <c r="D85" s="117">
        <v>600000</v>
      </c>
      <c r="E85" s="118">
        <v>1125668.7003100011</v>
      </c>
      <c r="F85" s="119">
        <v>8400000</v>
      </c>
      <c r="G85" s="119">
        <v>4800000</v>
      </c>
      <c r="H85" s="119">
        <v>400000</v>
      </c>
      <c r="I85" s="119">
        <v>190708.90006</v>
      </c>
      <c r="J85" s="252">
        <v>4690276274.4122505</v>
      </c>
      <c r="K85" s="253">
        <v>0.009903467787901419</v>
      </c>
    </row>
    <row r="86" spans="1:11" ht="22.5" customHeight="1">
      <c r="A86" s="231" t="s">
        <v>51</v>
      </c>
      <c r="B86" s="119">
        <v>8900000</v>
      </c>
      <c r="C86" s="119">
        <v>5400000</v>
      </c>
      <c r="D86" s="117">
        <v>600000</v>
      </c>
      <c r="E86" s="118">
        <v>266407.8001600001</v>
      </c>
      <c r="F86" s="119">
        <v>10410000</v>
      </c>
      <c r="G86" s="119">
        <v>4500000</v>
      </c>
      <c r="H86" s="119">
        <v>400000</v>
      </c>
      <c r="I86" s="119">
        <v>240142.09985300005</v>
      </c>
      <c r="J86" s="252">
        <v>4511067386.573501</v>
      </c>
      <c r="K86" s="253">
        <v>0.004280583362038273</v>
      </c>
    </row>
    <row r="87" spans="1:11" ht="22.5" customHeight="1">
      <c r="A87" s="231" t="s">
        <v>9</v>
      </c>
      <c r="B87" s="119">
        <v>3100000</v>
      </c>
      <c r="C87" s="119">
        <v>1600000</v>
      </c>
      <c r="D87" s="117">
        <v>400000</v>
      </c>
      <c r="E87" s="118">
        <v>100723.6</v>
      </c>
      <c r="F87" s="119">
        <v>45100000</v>
      </c>
      <c r="G87" s="119">
        <v>7200000</v>
      </c>
      <c r="H87" s="119">
        <v>500000</v>
      </c>
      <c r="I87" s="119">
        <v>1073908.699940001</v>
      </c>
      <c r="J87" s="252">
        <v>4481546230.108648</v>
      </c>
      <c r="K87" s="253">
        <v>0.010755216509019803</v>
      </c>
    </row>
    <row r="88" spans="1:11" ht="22.5" customHeight="1">
      <c r="A88" s="231" t="s">
        <v>52</v>
      </c>
      <c r="B88" s="119">
        <v>22100000</v>
      </c>
      <c r="C88" s="119">
        <v>7900000</v>
      </c>
      <c r="D88" s="117">
        <v>500000</v>
      </c>
      <c r="E88" s="118">
        <v>726886.9999699997</v>
      </c>
      <c r="F88" s="119">
        <v>88200000</v>
      </c>
      <c r="G88" s="119">
        <v>12300000</v>
      </c>
      <c r="H88" s="119">
        <v>700000</v>
      </c>
      <c r="I88" s="119">
        <v>2202387.1</v>
      </c>
      <c r="J88" s="252">
        <v>4315757562.93473</v>
      </c>
      <c r="K88" s="253">
        <v>0.02555750604419856</v>
      </c>
    </row>
    <row r="89" spans="1:11" ht="22.5" customHeight="1">
      <c r="A89" s="231" t="s">
        <v>53</v>
      </c>
      <c r="B89" s="119">
        <v>38500000</v>
      </c>
      <c r="C89" s="119">
        <v>7000000</v>
      </c>
      <c r="D89" s="117">
        <v>500000</v>
      </c>
      <c r="E89" s="118">
        <v>1349829.0001499995</v>
      </c>
      <c r="F89" s="119">
        <v>21800000</v>
      </c>
      <c r="G89" s="119">
        <v>6000000</v>
      </c>
      <c r="H89" s="119">
        <v>1000000</v>
      </c>
      <c r="I89" s="119">
        <v>573327.3001999997</v>
      </c>
      <c r="J89" s="252">
        <v>6170248621.685926</v>
      </c>
      <c r="K89" s="253">
        <v>0.00977270183053401</v>
      </c>
    </row>
    <row r="90" spans="1:20" ht="26.25" customHeight="1">
      <c r="A90" s="16" t="s">
        <v>217</v>
      </c>
      <c r="B90" s="28" t="s">
        <v>5</v>
      </c>
      <c r="C90" s="280" t="s">
        <v>113</v>
      </c>
      <c r="D90" s="280" t="s">
        <v>114</v>
      </c>
      <c r="E90" s="28" t="s">
        <v>60</v>
      </c>
      <c r="F90" s="28" t="s">
        <v>6</v>
      </c>
      <c r="G90" s="280" t="s">
        <v>115</v>
      </c>
      <c r="H90" s="280" t="s">
        <v>116</v>
      </c>
      <c r="I90" s="28" t="s">
        <v>42</v>
      </c>
      <c r="J90" s="280" t="s">
        <v>124</v>
      </c>
      <c r="K90" s="280" t="s">
        <v>125</v>
      </c>
      <c r="L90" s="230"/>
      <c r="M90" s="230"/>
      <c r="S90" s="161"/>
      <c r="T90" s="161"/>
    </row>
    <row r="91" spans="1:20" ht="44.25" customHeight="1">
      <c r="A91" s="17" t="s">
        <v>7</v>
      </c>
      <c r="B91" s="29" t="s">
        <v>136</v>
      </c>
      <c r="C91" s="282"/>
      <c r="D91" s="282"/>
      <c r="E91" s="39" t="s">
        <v>8</v>
      </c>
      <c r="F91" s="29" t="s">
        <v>136</v>
      </c>
      <c r="G91" s="282"/>
      <c r="H91" s="282"/>
      <c r="I91" s="29" t="s">
        <v>8</v>
      </c>
      <c r="J91" s="281"/>
      <c r="K91" s="281"/>
      <c r="L91" s="230"/>
      <c r="M91" s="230"/>
      <c r="S91" s="161"/>
      <c r="T91" s="161"/>
    </row>
    <row r="92" spans="1:11" ht="22.5" customHeight="1">
      <c r="A92" s="231" t="s">
        <v>43</v>
      </c>
      <c r="B92" s="119">
        <v>42000000</v>
      </c>
      <c r="C92" s="119">
        <v>8200000</v>
      </c>
      <c r="D92" s="117">
        <v>800000</v>
      </c>
      <c r="E92" s="118">
        <v>1528392.1998399994</v>
      </c>
      <c r="F92" s="119">
        <v>9950000</v>
      </c>
      <c r="G92" s="119">
        <v>3200000</v>
      </c>
      <c r="H92" s="119">
        <v>400000</v>
      </c>
      <c r="I92" s="119">
        <v>288712.40008999984</v>
      </c>
      <c r="J92" s="252">
        <v>8297786353.783025</v>
      </c>
      <c r="K92" s="253">
        <v>0.006260705902160954</v>
      </c>
    </row>
    <row r="93" spans="1:11" ht="22.5" customHeight="1">
      <c r="A93" s="231" t="s">
        <v>44</v>
      </c>
      <c r="B93" s="119">
        <v>25500000</v>
      </c>
      <c r="C93" s="119">
        <v>6200000</v>
      </c>
      <c r="D93" s="117">
        <v>700000</v>
      </c>
      <c r="E93" s="118">
        <v>831777.6001800006</v>
      </c>
      <c r="F93" s="119">
        <v>34700000</v>
      </c>
      <c r="G93" s="119">
        <v>9100000</v>
      </c>
      <c r="H93" s="119">
        <v>900000</v>
      </c>
      <c r="I93" s="119">
        <v>918024.6998800003</v>
      </c>
      <c r="J93" s="252">
        <v>8753650718.3007</v>
      </c>
      <c r="K93" s="253">
        <v>0.006877130689501204</v>
      </c>
    </row>
    <row r="94" spans="1:11" ht="22.5" customHeight="1">
      <c r="A94" s="231" t="s">
        <v>45</v>
      </c>
      <c r="B94" s="119">
        <v>31400000</v>
      </c>
      <c r="C94" s="119">
        <v>13500000</v>
      </c>
      <c r="D94" s="117">
        <v>1000000</v>
      </c>
      <c r="E94" s="118">
        <v>900374.4999299998</v>
      </c>
      <c r="F94" s="119">
        <v>121450000</v>
      </c>
      <c r="G94" s="119">
        <v>10050000</v>
      </c>
      <c r="H94" s="119">
        <v>800000</v>
      </c>
      <c r="I94" s="119">
        <v>2714343.7002399936</v>
      </c>
      <c r="J94" s="252">
        <v>10083826692.846748</v>
      </c>
      <c r="K94" s="253">
        <v>0.015157936035178841</v>
      </c>
    </row>
    <row r="95" spans="1:11" ht="22.5" customHeight="1">
      <c r="A95" s="231" t="s">
        <v>159</v>
      </c>
      <c r="B95" s="119">
        <v>220190000</v>
      </c>
      <c r="C95" s="119">
        <v>30560000</v>
      </c>
      <c r="D95" s="117">
        <v>2280000</v>
      </c>
      <c r="E95" s="118">
        <v>7830812.29893999</v>
      </c>
      <c r="F95" s="119">
        <v>32160000</v>
      </c>
      <c r="G95" s="119">
        <v>15760000</v>
      </c>
      <c r="H95" s="119">
        <v>1140000</v>
      </c>
      <c r="I95" s="119">
        <v>590798.6001120007</v>
      </c>
      <c r="J95" s="252">
        <v>11868467076.875603</v>
      </c>
      <c r="K95" s="253">
        <v>0.02126222353446774</v>
      </c>
    </row>
    <row r="96" spans="1:11" ht="22.5" customHeight="1">
      <c r="A96" s="231" t="s">
        <v>47</v>
      </c>
      <c r="B96" s="119">
        <v>121370000</v>
      </c>
      <c r="C96" s="119">
        <v>13760000</v>
      </c>
      <c r="D96" s="117">
        <v>1690000</v>
      </c>
      <c r="E96" s="118">
        <v>3263214.5000079996</v>
      </c>
      <c r="F96" s="119">
        <v>2100000</v>
      </c>
      <c r="G96" s="119">
        <v>2100000</v>
      </c>
      <c r="H96" s="119">
        <v>500000</v>
      </c>
      <c r="I96" s="119">
        <v>33048.600009999995</v>
      </c>
      <c r="J96" s="252">
        <v>10206019250.591295</v>
      </c>
      <c r="K96" s="253">
        <v>0.01209776279746353</v>
      </c>
    </row>
    <row r="97" spans="1:11" ht="22.5" customHeight="1">
      <c r="A97" s="231" t="s">
        <v>48</v>
      </c>
      <c r="B97" s="119">
        <v>37640000</v>
      </c>
      <c r="C97" s="119">
        <v>13850000</v>
      </c>
      <c r="D97" s="117">
        <v>1100000</v>
      </c>
      <c r="E97" s="118">
        <v>786587.3001749999</v>
      </c>
      <c r="F97" s="119">
        <v>80500000</v>
      </c>
      <c r="G97" s="119">
        <v>8800000</v>
      </c>
      <c r="H97" s="119">
        <v>800000</v>
      </c>
      <c r="I97" s="119">
        <v>1183714.8004350006</v>
      </c>
      <c r="J97" s="252">
        <v>9064057544.50794</v>
      </c>
      <c r="K97" s="253">
        <v>0.01303389783437363</v>
      </c>
    </row>
    <row r="98" spans="1:11" ht="22.5" customHeight="1">
      <c r="A98" s="231" t="s">
        <v>49</v>
      </c>
      <c r="B98" s="119">
        <v>0</v>
      </c>
      <c r="C98" s="119">
        <v>0</v>
      </c>
      <c r="D98" s="117">
        <v>0</v>
      </c>
      <c r="E98" s="118">
        <v>0</v>
      </c>
      <c r="F98" s="119">
        <v>194200000</v>
      </c>
      <c r="G98" s="119">
        <v>13550000</v>
      </c>
      <c r="H98" s="119">
        <v>1390000</v>
      </c>
      <c r="I98" s="119">
        <v>2363334.1995550045</v>
      </c>
      <c r="J98" s="252">
        <v>4925409139.696469</v>
      </c>
      <c r="K98" s="253">
        <v>0.039428196621238996</v>
      </c>
    </row>
    <row r="99" spans="1:11" ht="22.5" customHeight="1">
      <c r="A99" s="231" t="s">
        <v>50</v>
      </c>
      <c r="B99" s="119">
        <v>12400000</v>
      </c>
      <c r="C99" s="119">
        <v>6300000</v>
      </c>
      <c r="D99" s="117">
        <v>500000</v>
      </c>
      <c r="E99" s="118">
        <v>210448.90013999993</v>
      </c>
      <c r="F99" s="119">
        <v>93850000</v>
      </c>
      <c r="G99" s="119">
        <v>9600000</v>
      </c>
      <c r="H99" s="119">
        <v>1000000</v>
      </c>
      <c r="I99" s="119">
        <v>1153653.499939999</v>
      </c>
      <c r="J99" s="252">
        <v>4234597359.780244</v>
      </c>
      <c r="K99" s="253">
        <v>0.025090933322055885</v>
      </c>
    </row>
    <row r="100" spans="1:11" ht="22.5" customHeight="1">
      <c r="A100" s="231" t="s">
        <v>51</v>
      </c>
      <c r="B100" s="119">
        <v>17900000</v>
      </c>
      <c r="C100" s="119">
        <v>5600000</v>
      </c>
      <c r="D100" s="117">
        <v>700000</v>
      </c>
      <c r="E100" s="118">
        <v>289320.49995999987</v>
      </c>
      <c r="F100" s="119">
        <v>43500000</v>
      </c>
      <c r="G100" s="119">
        <v>9600000</v>
      </c>
      <c r="H100" s="119">
        <v>600000</v>
      </c>
      <c r="I100" s="119">
        <v>539198.79978</v>
      </c>
      <c r="J100" s="252">
        <v>4022012785.729677</v>
      </c>
      <c r="K100" s="253">
        <v>0.015265988267827138</v>
      </c>
    </row>
    <row r="101" spans="1:11" ht="22.5" customHeight="1">
      <c r="A101" s="231" t="s">
        <v>9</v>
      </c>
      <c r="B101" s="119">
        <v>72000000</v>
      </c>
      <c r="C101" s="119">
        <v>8200000</v>
      </c>
      <c r="D101" s="117">
        <v>800000</v>
      </c>
      <c r="E101" s="118">
        <v>1222395.300009999</v>
      </c>
      <c r="F101" s="119">
        <v>9200000</v>
      </c>
      <c r="G101" s="119">
        <v>6000000</v>
      </c>
      <c r="H101" s="119">
        <v>400000</v>
      </c>
      <c r="I101" s="119">
        <v>128295.5</v>
      </c>
      <c r="J101" s="252">
        <v>4028221579.2200556</v>
      </c>
      <c r="K101" s="253">
        <v>0.020157778911387973</v>
      </c>
    </row>
    <row r="102" spans="1:11" ht="22.5" customHeight="1">
      <c r="A102" s="231" t="s">
        <v>52</v>
      </c>
      <c r="B102" s="119">
        <v>8400000</v>
      </c>
      <c r="C102" s="119">
        <v>3700000</v>
      </c>
      <c r="D102" s="117">
        <v>500000</v>
      </c>
      <c r="E102" s="118">
        <v>143261.89987000002</v>
      </c>
      <c r="F102" s="119">
        <v>69740000</v>
      </c>
      <c r="G102" s="119">
        <v>8800000</v>
      </c>
      <c r="H102" s="119">
        <v>400000</v>
      </c>
      <c r="I102" s="119">
        <v>848113.1000579998</v>
      </c>
      <c r="J102" s="252">
        <v>3652042821.156546</v>
      </c>
      <c r="K102" s="253">
        <v>0.021396244191697143</v>
      </c>
    </row>
    <row r="103" spans="1:11" ht="22.5" customHeight="1">
      <c r="A103" s="231" t="s">
        <v>53</v>
      </c>
      <c r="B103" s="119">
        <v>8700000</v>
      </c>
      <c r="C103" s="119">
        <v>4200000</v>
      </c>
      <c r="D103" s="117">
        <v>300000</v>
      </c>
      <c r="E103" s="118">
        <v>147132.79995000002</v>
      </c>
      <c r="F103" s="119">
        <v>53110000</v>
      </c>
      <c r="G103" s="119">
        <v>8800000</v>
      </c>
      <c r="H103" s="119">
        <v>970000</v>
      </c>
      <c r="I103" s="119">
        <v>523045.79992899974</v>
      </c>
      <c r="J103" s="252">
        <v>4725013832.289659</v>
      </c>
      <c r="K103" s="253">
        <v>0.013081443185965862</v>
      </c>
    </row>
    <row r="104" spans="1:20" ht="26.25" customHeight="1">
      <c r="A104" s="16" t="s">
        <v>230</v>
      </c>
      <c r="B104" s="28" t="s">
        <v>5</v>
      </c>
      <c r="C104" s="280" t="s">
        <v>113</v>
      </c>
      <c r="D104" s="280" t="s">
        <v>114</v>
      </c>
      <c r="E104" s="28" t="s">
        <v>60</v>
      </c>
      <c r="F104" s="28" t="s">
        <v>6</v>
      </c>
      <c r="G104" s="280" t="s">
        <v>115</v>
      </c>
      <c r="H104" s="280" t="s">
        <v>116</v>
      </c>
      <c r="I104" s="28" t="s">
        <v>42</v>
      </c>
      <c r="J104" s="280" t="s">
        <v>124</v>
      </c>
      <c r="K104" s="280" t="s">
        <v>125</v>
      </c>
      <c r="L104" s="230"/>
      <c r="M104" s="230"/>
      <c r="S104" s="161"/>
      <c r="T104" s="161"/>
    </row>
    <row r="105" spans="1:20" ht="44.25" customHeight="1">
      <c r="A105" s="17" t="s">
        <v>7</v>
      </c>
      <c r="B105" s="29" t="s">
        <v>136</v>
      </c>
      <c r="C105" s="282"/>
      <c r="D105" s="282"/>
      <c r="E105" s="39" t="s">
        <v>8</v>
      </c>
      <c r="F105" s="29" t="s">
        <v>136</v>
      </c>
      <c r="G105" s="282"/>
      <c r="H105" s="282"/>
      <c r="I105" s="29" t="s">
        <v>8</v>
      </c>
      <c r="J105" s="281"/>
      <c r="K105" s="281"/>
      <c r="L105" s="230"/>
      <c r="M105" s="230"/>
      <c r="S105" s="161"/>
      <c r="T105" s="161"/>
    </row>
    <row r="106" spans="1:11" ht="22.5" customHeight="1">
      <c r="A106" s="231" t="s">
        <v>43</v>
      </c>
      <c r="B106" s="119">
        <v>100660000</v>
      </c>
      <c r="C106" s="119">
        <v>15060000</v>
      </c>
      <c r="D106" s="117">
        <v>1310000</v>
      </c>
      <c r="E106" s="118">
        <v>1947434.2995229985</v>
      </c>
      <c r="F106" s="119">
        <v>26700000</v>
      </c>
      <c r="G106" s="119">
        <v>8900000</v>
      </c>
      <c r="H106" s="119">
        <v>700000</v>
      </c>
      <c r="I106" s="119">
        <v>209675.8998900001</v>
      </c>
      <c r="J106" s="252">
        <v>8654002884.124023</v>
      </c>
      <c r="K106" s="253">
        <v>0.014716889017178974</v>
      </c>
    </row>
    <row r="107" spans="1:11" ht="22.5" customHeight="1">
      <c r="A107" s="231" t="s">
        <v>44</v>
      </c>
      <c r="B107" s="119">
        <v>49400000</v>
      </c>
      <c r="C107" s="119">
        <v>7500000</v>
      </c>
      <c r="D107" s="117">
        <v>700000</v>
      </c>
      <c r="E107" s="118">
        <v>924988.0999200006</v>
      </c>
      <c r="F107" s="119">
        <v>28750000</v>
      </c>
      <c r="G107" s="119">
        <v>8250000</v>
      </c>
      <c r="H107" s="119">
        <v>800000</v>
      </c>
      <c r="I107" s="119">
        <v>294256.9</v>
      </c>
      <c r="J107" s="252">
        <v>9261466944.732723</v>
      </c>
      <c r="K107" s="253">
        <v>0.00843818808255276</v>
      </c>
    </row>
    <row r="108" spans="1:11" ht="22.5" customHeight="1">
      <c r="A108" s="237"/>
      <c r="B108" s="238"/>
      <c r="C108" s="239"/>
      <c r="D108" s="238"/>
      <c r="E108" s="238"/>
      <c r="F108" s="239"/>
      <c r="G108" s="239"/>
      <c r="H108" s="238"/>
      <c r="I108" s="238"/>
      <c r="J108" s="103"/>
      <c r="K108" s="240"/>
    </row>
    <row r="109" ht="14.25">
      <c r="A109" s="265" t="s">
        <v>185</v>
      </c>
    </row>
    <row r="111" spans="1:2" ht="14.25">
      <c r="A111" s="109" t="s">
        <v>92</v>
      </c>
      <c r="B111" s="143">
        <f aca="true" t="shared" si="0" ref="B111:B122">+K4</f>
        <v>0.0651594406585032</v>
      </c>
    </row>
    <row r="112" spans="1:2" ht="14.25">
      <c r="A112" s="109" t="s">
        <v>93</v>
      </c>
      <c r="B112" s="143">
        <f t="shared" si="0"/>
        <v>0.05333398925210526</v>
      </c>
    </row>
    <row r="113" spans="1:2" ht="14.25">
      <c r="A113" s="109" t="s">
        <v>94</v>
      </c>
      <c r="B113" s="143">
        <f t="shared" si="0"/>
        <v>0.0412362088730314</v>
      </c>
    </row>
    <row r="114" spans="1:2" ht="14.25">
      <c r="A114" s="109" t="s">
        <v>95</v>
      </c>
      <c r="B114" s="143">
        <f t="shared" si="0"/>
        <v>0.04812177818245236</v>
      </c>
    </row>
    <row r="115" spans="1:2" ht="14.25">
      <c r="A115" s="109" t="s">
        <v>96</v>
      </c>
      <c r="B115" s="143">
        <f t="shared" si="0"/>
        <v>0.03372298910410944</v>
      </c>
    </row>
    <row r="116" spans="1:2" ht="14.25">
      <c r="A116" s="109" t="s">
        <v>97</v>
      </c>
      <c r="B116" s="143">
        <f t="shared" si="0"/>
        <v>0.05378586241376366</v>
      </c>
    </row>
    <row r="117" spans="1:2" ht="14.25">
      <c r="A117" s="109" t="s">
        <v>98</v>
      </c>
      <c r="B117" s="143">
        <f t="shared" si="0"/>
        <v>0.05989746933616281</v>
      </c>
    </row>
    <row r="118" spans="1:2" ht="14.25">
      <c r="A118" s="109" t="s">
        <v>99</v>
      </c>
      <c r="B118" s="143">
        <f t="shared" si="0"/>
        <v>0.03813793861947054</v>
      </c>
    </row>
    <row r="119" spans="1:2" ht="14.25">
      <c r="A119" s="109" t="s">
        <v>100</v>
      </c>
      <c r="B119" s="143">
        <f t="shared" si="0"/>
        <v>0.039535892900305666</v>
      </c>
    </row>
    <row r="120" spans="1:2" ht="14.25">
      <c r="A120" s="109" t="s">
        <v>101</v>
      </c>
      <c r="B120" s="143">
        <f t="shared" si="0"/>
        <v>0.026506758084368164</v>
      </c>
    </row>
    <row r="121" spans="1:2" ht="14.25">
      <c r="A121" s="109" t="s">
        <v>102</v>
      </c>
      <c r="B121" s="143">
        <f t="shared" si="0"/>
        <v>0.04327053510373016</v>
      </c>
    </row>
    <row r="122" spans="1:2" ht="14.25">
      <c r="A122" s="109" t="s">
        <v>103</v>
      </c>
      <c r="B122" s="143">
        <f t="shared" si="0"/>
        <v>0.037275090780922185</v>
      </c>
    </row>
    <row r="123" spans="1:2" ht="14.25">
      <c r="A123" s="109" t="s">
        <v>104</v>
      </c>
      <c r="B123" s="143">
        <f>+K18</f>
        <v>0.028857809995925056</v>
      </c>
    </row>
    <row r="124" spans="1:2" ht="14.25">
      <c r="A124" s="109" t="s">
        <v>105</v>
      </c>
      <c r="B124" s="143">
        <f>+K19</f>
        <v>0.020963898828072376</v>
      </c>
    </row>
    <row r="125" spans="1:2" ht="14.25">
      <c r="A125" s="109" t="s">
        <v>106</v>
      </c>
      <c r="B125" s="143">
        <f>+K20</f>
        <v>0.01784200306167156</v>
      </c>
    </row>
    <row r="126" spans="1:2" ht="14.25">
      <c r="A126" s="109" t="s">
        <v>119</v>
      </c>
      <c r="B126" s="143">
        <f aca="true" t="shared" si="1" ref="B126:B134">+K24</f>
        <v>0.018377433472291402</v>
      </c>
    </row>
    <row r="127" spans="1:2" ht="14.25">
      <c r="A127" s="109" t="s">
        <v>128</v>
      </c>
      <c r="B127" s="170">
        <f t="shared" si="1"/>
        <v>0.028142346645326447</v>
      </c>
    </row>
    <row r="128" spans="1:2" ht="14.25">
      <c r="A128" s="123" t="s">
        <v>129</v>
      </c>
      <c r="B128" s="170">
        <f t="shared" si="1"/>
        <v>0.021623399121578585</v>
      </c>
    </row>
    <row r="129" spans="1:2" ht="14.25">
      <c r="A129" s="109" t="s">
        <v>132</v>
      </c>
      <c r="B129" s="170">
        <f t="shared" si="1"/>
        <v>0.037550819925788965</v>
      </c>
    </row>
    <row r="130" spans="1:2" ht="14.25">
      <c r="A130" s="109" t="s">
        <v>133</v>
      </c>
      <c r="B130" s="170">
        <f t="shared" si="1"/>
        <v>0.027490460238597938</v>
      </c>
    </row>
    <row r="131" spans="1:2" ht="14.25">
      <c r="A131" s="109" t="s">
        <v>134</v>
      </c>
      <c r="B131" s="170">
        <f t="shared" si="1"/>
        <v>0.01727019844696468</v>
      </c>
    </row>
    <row r="132" spans="1:2" ht="14.25">
      <c r="A132" s="109" t="s">
        <v>135</v>
      </c>
      <c r="B132" s="170">
        <f t="shared" si="1"/>
        <v>0.019438688529826286</v>
      </c>
    </row>
    <row r="133" spans="1:2" ht="14.25">
      <c r="A133" s="109" t="s">
        <v>137</v>
      </c>
      <c r="B133" s="170">
        <f t="shared" si="1"/>
        <v>0.0088</v>
      </c>
    </row>
    <row r="134" spans="1:2" ht="14.25">
      <c r="A134" s="109" t="s">
        <v>139</v>
      </c>
      <c r="B134" s="170">
        <f t="shared" si="1"/>
        <v>0.014101681352800557</v>
      </c>
    </row>
    <row r="135" spans="1:2" ht="14.25">
      <c r="A135" s="109" t="s">
        <v>140</v>
      </c>
      <c r="B135" s="170">
        <f aca="true" t="shared" si="2" ref="B135:B146">+K36</f>
        <v>0.007992173751848472</v>
      </c>
    </row>
    <row r="136" spans="1:2" ht="14.25">
      <c r="A136" s="109" t="s">
        <v>141</v>
      </c>
      <c r="B136" s="170">
        <f t="shared" si="2"/>
        <v>0.018372090288434343</v>
      </c>
    </row>
    <row r="137" spans="1:2" ht="14.25">
      <c r="A137" s="109" t="s">
        <v>142</v>
      </c>
      <c r="B137" s="170">
        <f t="shared" si="2"/>
        <v>0.021760819849152353</v>
      </c>
    </row>
    <row r="138" spans="1:2" ht="14.25">
      <c r="A138" s="109" t="s">
        <v>143</v>
      </c>
      <c r="B138" s="170">
        <f t="shared" si="2"/>
        <v>0.013729180170929176</v>
      </c>
    </row>
    <row r="139" spans="1:2" ht="14.25">
      <c r="A139" s="109" t="s">
        <v>145</v>
      </c>
      <c r="B139" s="170">
        <f t="shared" si="2"/>
        <v>0.012731429765907163</v>
      </c>
    </row>
    <row r="140" spans="1:2" ht="14.25">
      <c r="A140" s="109" t="s">
        <v>146</v>
      </c>
      <c r="B140" s="170">
        <f t="shared" si="2"/>
        <v>0.00956082706726839</v>
      </c>
    </row>
    <row r="141" spans="1:2" ht="14.25">
      <c r="A141" s="109" t="s">
        <v>147</v>
      </c>
      <c r="B141" s="170">
        <f t="shared" si="2"/>
        <v>0.01344278985589732</v>
      </c>
    </row>
    <row r="142" spans="1:2" ht="14.25">
      <c r="A142" s="109" t="s">
        <v>148</v>
      </c>
      <c r="B142" s="170">
        <f t="shared" si="2"/>
        <v>0.012376486471660873</v>
      </c>
    </row>
    <row r="143" spans="1:2" ht="14.25">
      <c r="A143" s="109" t="s">
        <v>151</v>
      </c>
      <c r="B143" s="170">
        <f t="shared" si="2"/>
        <v>0.006460982146327763</v>
      </c>
    </row>
    <row r="144" spans="1:2" ht="14.25">
      <c r="A144" s="109" t="s">
        <v>152</v>
      </c>
      <c r="B144" s="194">
        <f t="shared" si="2"/>
        <v>0.017608259388099814</v>
      </c>
    </row>
    <row r="145" spans="1:2" ht="14.25">
      <c r="A145" s="109" t="s">
        <v>154</v>
      </c>
      <c r="B145" s="194">
        <f t="shared" si="2"/>
        <v>0.008917756775003423</v>
      </c>
    </row>
    <row r="146" spans="1:3" ht="14.25">
      <c r="A146" s="109" t="s">
        <v>155</v>
      </c>
      <c r="B146" s="194">
        <f t="shared" si="2"/>
        <v>0.007048161673107112</v>
      </c>
      <c r="C146" s="121"/>
    </row>
    <row r="147" spans="1:2" ht="14.25">
      <c r="A147" s="109" t="s">
        <v>156</v>
      </c>
      <c r="B147" s="194">
        <f aca="true" t="shared" si="3" ref="B147:B158">+K50</f>
        <v>0.011094650119765712</v>
      </c>
    </row>
    <row r="148" spans="1:2" ht="14.25">
      <c r="A148" s="109" t="s">
        <v>157</v>
      </c>
      <c r="B148" s="194">
        <f t="shared" si="3"/>
        <v>0.00958128548606312</v>
      </c>
    </row>
    <row r="149" spans="1:3" ht="14.25">
      <c r="A149" s="109" t="s">
        <v>158</v>
      </c>
      <c r="B149" s="194">
        <f t="shared" si="3"/>
        <v>0.009587333448721052</v>
      </c>
      <c r="C149" s="121"/>
    </row>
    <row r="150" spans="1:2" ht="14.25">
      <c r="A150" s="109" t="s">
        <v>160</v>
      </c>
      <c r="B150" s="194">
        <f t="shared" si="3"/>
        <v>0.00886018502354278</v>
      </c>
    </row>
    <row r="151" spans="1:2" ht="14.25">
      <c r="A151" s="109" t="s">
        <v>162</v>
      </c>
      <c r="B151" s="194">
        <f t="shared" si="3"/>
        <v>0.013004400333705417</v>
      </c>
    </row>
    <row r="152" spans="1:2" ht="14.25">
      <c r="A152" s="109" t="s">
        <v>163</v>
      </c>
      <c r="B152" s="194">
        <f t="shared" si="3"/>
        <v>0.011298414085221434</v>
      </c>
    </row>
    <row r="153" spans="1:2" ht="14.25">
      <c r="A153" s="109" t="s">
        <v>164</v>
      </c>
      <c r="B153" s="194">
        <f t="shared" si="3"/>
        <v>0.02262938212795272</v>
      </c>
    </row>
    <row r="154" spans="1:2" ht="14.25">
      <c r="A154" s="109" t="s">
        <v>165</v>
      </c>
      <c r="B154" s="194">
        <f t="shared" si="3"/>
        <v>0.017733451672686168</v>
      </c>
    </row>
    <row r="155" spans="1:2" ht="14.25">
      <c r="A155" s="109" t="s">
        <v>166</v>
      </c>
      <c r="B155" s="194">
        <f t="shared" si="3"/>
        <v>0.014017285477046703</v>
      </c>
    </row>
    <row r="156" spans="1:2" ht="14.25">
      <c r="A156" s="109" t="s">
        <v>167</v>
      </c>
      <c r="B156" s="194">
        <f t="shared" si="3"/>
        <v>0.010936571173060964</v>
      </c>
    </row>
    <row r="157" spans="1:2" ht="14.25">
      <c r="A157" s="109" t="s">
        <v>168</v>
      </c>
      <c r="B157" s="194">
        <f t="shared" si="3"/>
        <v>0.010077331297758002</v>
      </c>
    </row>
    <row r="158" spans="1:3" ht="14.25">
      <c r="A158" s="109" t="s">
        <v>169</v>
      </c>
      <c r="B158" s="194">
        <f t="shared" si="3"/>
        <v>0.008319482656120342</v>
      </c>
      <c r="C158" s="121"/>
    </row>
    <row r="159" spans="1:2" ht="14.25">
      <c r="A159" s="109" t="s">
        <v>170</v>
      </c>
      <c r="B159" s="194">
        <f aca="true" t="shared" si="4" ref="B159:B166">+K64</f>
        <v>0.03393982024502043</v>
      </c>
    </row>
    <row r="160" spans="1:2" ht="14.25">
      <c r="A160" s="109" t="s">
        <v>171</v>
      </c>
      <c r="B160" s="194">
        <f t="shared" si="4"/>
        <v>0.015268925188811212</v>
      </c>
    </row>
    <row r="161" spans="1:2" ht="14.25">
      <c r="A161" s="109" t="s">
        <v>175</v>
      </c>
      <c r="B161" s="194">
        <f t="shared" si="4"/>
        <v>0.012870030417671817</v>
      </c>
    </row>
    <row r="162" spans="1:2" ht="14.25">
      <c r="A162" s="109" t="s">
        <v>176</v>
      </c>
      <c r="B162" s="194">
        <f t="shared" si="4"/>
        <v>0.008715418196502869</v>
      </c>
    </row>
    <row r="163" spans="1:2" ht="14.25">
      <c r="A163" s="109" t="s">
        <v>178</v>
      </c>
      <c r="B163" s="194">
        <f t="shared" si="4"/>
        <v>0.01685653111744019</v>
      </c>
    </row>
    <row r="164" spans="1:2" ht="14.25">
      <c r="A164" s="109" t="s">
        <v>179</v>
      </c>
      <c r="B164" s="194">
        <f t="shared" si="4"/>
        <v>0.010385253711641082</v>
      </c>
    </row>
    <row r="165" spans="1:2" ht="14.25">
      <c r="A165" s="109" t="s">
        <v>180</v>
      </c>
      <c r="B165" s="194">
        <f t="shared" si="4"/>
        <v>0.013488918437039499</v>
      </c>
    </row>
    <row r="166" spans="1:2" ht="14.25">
      <c r="A166" s="109" t="s">
        <v>181</v>
      </c>
      <c r="B166" s="194">
        <f t="shared" si="4"/>
        <v>0.0101640463532558</v>
      </c>
    </row>
    <row r="167" spans="1:2" ht="14.25">
      <c r="A167" s="109" t="s">
        <v>183</v>
      </c>
      <c r="B167" s="194">
        <f>+K72</f>
        <v>0.008650728517224447</v>
      </c>
    </row>
    <row r="168" spans="1:2" ht="14.25">
      <c r="A168" s="109" t="s">
        <v>184</v>
      </c>
      <c r="B168" s="194">
        <f>+K73</f>
        <v>0.0063707114577450106</v>
      </c>
    </row>
    <row r="169" spans="1:2" ht="14.25">
      <c r="A169" s="109" t="s">
        <v>191</v>
      </c>
      <c r="B169" s="194">
        <f>+K74</f>
        <v>0.0046463415056394</v>
      </c>
    </row>
    <row r="170" spans="1:2" ht="14.25">
      <c r="A170" s="109" t="s">
        <v>192</v>
      </c>
      <c r="B170" s="194">
        <f>+K75</f>
        <v>0.015579288168723735</v>
      </c>
    </row>
    <row r="171" spans="1:2" ht="14.25">
      <c r="A171" s="109" t="s">
        <v>193</v>
      </c>
      <c r="B171" s="194">
        <f aca="true" t="shared" si="5" ref="B171:B182">+K78</f>
        <v>0.014187130753284968</v>
      </c>
    </row>
    <row r="172" spans="1:2" ht="14.25">
      <c r="A172" s="109" t="s">
        <v>201</v>
      </c>
      <c r="B172" s="194">
        <f t="shared" si="5"/>
        <v>0.008116624483368499</v>
      </c>
    </row>
    <row r="173" spans="1:2" ht="14.25">
      <c r="A173" s="109" t="s">
        <v>202</v>
      </c>
      <c r="B173" s="194">
        <f t="shared" si="5"/>
        <v>0.011382666379506762</v>
      </c>
    </row>
    <row r="174" spans="1:2" ht="14.25">
      <c r="A174" s="109" t="s">
        <v>203</v>
      </c>
      <c r="B174" s="194">
        <f t="shared" si="5"/>
        <v>0.008643529446633517</v>
      </c>
    </row>
    <row r="175" spans="1:2" ht="14.25">
      <c r="A175" s="109" t="s">
        <v>204</v>
      </c>
      <c r="B175" s="194">
        <f t="shared" si="5"/>
        <v>0.012460926551433459</v>
      </c>
    </row>
    <row r="176" spans="1:2" ht="14.25">
      <c r="A176" s="109" t="s">
        <v>206</v>
      </c>
      <c r="B176" s="194">
        <f t="shared" si="5"/>
        <v>0.010960431718108565</v>
      </c>
    </row>
    <row r="177" spans="1:2" ht="14.25">
      <c r="A177" s="109" t="s">
        <v>211</v>
      </c>
      <c r="B177" s="194">
        <f t="shared" si="5"/>
        <v>0.012547700318782957</v>
      </c>
    </row>
    <row r="178" spans="1:2" ht="14.25">
      <c r="A178" s="109" t="s">
        <v>212</v>
      </c>
      <c r="B178" s="194">
        <f t="shared" si="5"/>
        <v>0.009903467787901419</v>
      </c>
    </row>
    <row r="179" spans="1:2" ht="14.25">
      <c r="A179" s="109" t="s">
        <v>213</v>
      </c>
      <c r="B179" s="194">
        <f t="shared" si="5"/>
        <v>0.004280583362038273</v>
      </c>
    </row>
    <row r="180" spans="1:2" ht="14.25">
      <c r="A180" s="109" t="s">
        <v>214</v>
      </c>
      <c r="B180" s="194">
        <f t="shared" si="5"/>
        <v>0.010755216509019803</v>
      </c>
    </row>
    <row r="181" spans="1:2" ht="14.25">
      <c r="A181" s="109" t="s">
        <v>215</v>
      </c>
      <c r="B181" s="194">
        <f t="shared" si="5"/>
        <v>0.02555750604419856</v>
      </c>
    </row>
    <row r="182" spans="1:2" ht="14.25">
      <c r="A182" s="109" t="s">
        <v>216</v>
      </c>
      <c r="B182" s="194">
        <f t="shared" si="5"/>
        <v>0.00977270183053401</v>
      </c>
    </row>
    <row r="183" spans="1:2" ht="14.25">
      <c r="A183" s="109" t="s">
        <v>218</v>
      </c>
      <c r="B183" s="194">
        <f aca="true" t="shared" si="6" ref="B183:B194">+K92</f>
        <v>0.006260705902160954</v>
      </c>
    </row>
    <row r="184" spans="1:2" ht="14.25">
      <c r="A184" s="109" t="s">
        <v>219</v>
      </c>
      <c r="B184" s="194">
        <f t="shared" si="6"/>
        <v>0.006877130689501204</v>
      </c>
    </row>
    <row r="185" spans="1:2" ht="14.25">
      <c r="A185" s="109" t="s">
        <v>220</v>
      </c>
      <c r="B185" s="194">
        <f t="shared" si="6"/>
        <v>0.015157936035178841</v>
      </c>
    </row>
    <row r="186" spans="1:2" ht="14.25">
      <c r="A186" s="109" t="s">
        <v>221</v>
      </c>
      <c r="B186" s="194">
        <f t="shared" si="6"/>
        <v>0.02126222353446774</v>
      </c>
    </row>
    <row r="187" spans="1:2" ht="14.25">
      <c r="A187" s="109" t="s">
        <v>222</v>
      </c>
      <c r="B187" s="194">
        <f t="shared" si="6"/>
        <v>0.01209776279746353</v>
      </c>
    </row>
    <row r="188" spans="1:2" ht="14.25">
      <c r="A188" s="109" t="s">
        <v>223</v>
      </c>
      <c r="B188" s="194">
        <f t="shared" si="6"/>
        <v>0.01303389783437363</v>
      </c>
    </row>
    <row r="189" spans="1:2" ht="14.25">
      <c r="A189" s="109" t="s">
        <v>224</v>
      </c>
      <c r="B189" s="194">
        <f t="shared" si="6"/>
        <v>0.039428196621238996</v>
      </c>
    </row>
    <row r="190" spans="1:2" ht="14.25">
      <c r="A190" s="109" t="s">
        <v>225</v>
      </c>
      <c r="B190" s="194">
        <f t="shared" si="6"/>
        <v>0.025090933322055885</v>
      </c>
    </row>
    <row r="191" spans="1:2" ht="14.25">
      <c r="A191" s="109" t="s">
        <v>226</v>
      </c>
      <c r="B191" s="194">
        <f t="shared" si="6"/>
        <v>0.015265988267827138</v>
      </c>
    </row>
    <row r="192" spans="1:2" ht="14.25">
      <c r="A192" s="109" t="s">
        <v>227</v>
      </c>
      <c r="B192" s="194">
        <f t="shared" si="6"/>
        <v>0.020157778911387973</v>
      </c>
    </row>
    <row r="193" spans="1:2" ht="14.25">
      <c r="A193" s="109" t="s">
        <v>228</v>
      </c>
      <c r="B193" s="194">
        <f t="shared" si="6"/>
        <v>0.021396244191697143</v>
      </c>
    </row>
    <row r="194" spans="1:2" ht="14.25">
      <c r="A194" s="109" t="s">
        <v>229</v>
      </c>
      <c r="B194" s="194">
        <f t="shared" si="6"/>
        <v>0.013081443185965862</v>
      </c>
    </row>
    <row r="195" spans="1:2" ht="14.25">
      <c r="A195" s="109" t="s">
        <v>231</v>
      </c>
      <c r="B195" s="194">
        <f>+K106</f>
        <v>0.014716889017178974</v>
      </c>
    </row>
    <row r="196" spans="1:2" ht="14.25">
      <c r="A196" s="109" t="s">
        <v>231</v>
      </c>
      <c r="B196" s="194">
        <f>+K107</f>
        <v>0.00843818808255276</v>
      </c>
    </row>
  </sheetData>
  <mergeCells count="55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F3">
      <selection activeCell="A89" sqref="A89"/>
    </sheetView>
  </sheetViews>
  <sheetFormatPr defaultColWidth="11.00390625" defaultRowHeight="14.25"/>
  <sheetData>
    <row r="1" spans="1:5" ht="24" customHeight="1">
      <c r="A1" s="16"/>
      <c r="B1" s="28" t="s">
        <v>5</v>
      </c>
      <c r="C1" s="280" t="s">
        <v>196</v>
      </c>
      <c r="D1" s="28" t="s">
        <v>6</v>
      </c>
      <c r="E1" s="280" t="s">
        <v>195</v>
      </c>
    </row>
    <row r="2" spans="1:5" ht="26.25" customHeight="1">
      <c r="A2" s="17" t="s">
        <v>7</v>
      </c>
      <c r="B2" s="29" t="s">
        <v>136</v>
      </c>
      <c r="C2" s="282"/>
      <c r="D2" s="29" t="s">
        <v>136</v>
      </c>
      <c r="E2" s="282"/>
    </row>
    <row r="3" spans="1:5" ht="14.25">
      <c r="A3" s="189" t="s">
        <v>92</v>
      </c>
      <c r="B3" s="171">
        <v>426806894.25</v>
      </c>
      <c r="C3" s="172">
        <v>2214000</v>
      </c>
      <c r="D3" s="171">
        <v>-55150740</v>
      </c>
      <c r="E3" s="172">
        <v>-1771200</v>
      </c>
    </row>
    <row r="4" spans="1:5" ht="14.25">
      <c r="A4" s="189" t="s">
        <v>93</v>
      </c>
      <c r="B4" s="171">
        <v>273318300</v>
      </c>
      <c r="C4" s="172">
        <v>2180790</v>
      </c>
      <c r="D4" s="171">
        <v>-172758420</v>
      </c>
      <c r="E4" s="172">
        <v>-1771200</v>
      </c>
    </row>
    <row r="5" spans="1:5" ht="14.25">
      <c r="A5" s="189" t="s">
        <v>94</v>
      </c>
      <c r="B5" s="171">
        <v>194001750</v>
      </c>
      <c r="C5" s="172">
        <v>1904040</v>
      </c>
      <c r="D5" s="171">
        <v>-251831430</v>
      </c>
      <c r="E5" s="172">
        <v>-3099600</v>
      </c>
    </row>
    <row r="6" spans="1:5" ht="14.25">
      <c r="A6" s="189" t="s">
        <v>95</v>
      </c>
      <c r="B6" s="171">
        <v>174751020</v>
      </c>
      <c r="C6" s="172">
        <v>2125440</v>
      </c>
      <c r="D6" s="171">
        <v>-372837600</v>
      </c>
      <c r="E6" s="172">
        <v>-3221370</v>
      </c>
    </row>
    <row r="7" spans="1:5" ht="14.25">
      <c r="A7" s="189" t="s">
        <v>96</v>
      </c>
      <c r="B7" s="171">
        <v>108242460</v>
      </c>
      <c r="C7" s="172">
        <v>2214000</v>
      </c>
      <c r="D7" s="171">
        <v>-269167050</v>
      </c>
      <c r="E7" s="172">
        <v>-3321000</v>
      </c>
    </row>
    <row r="8" spans="1:5" ht="14.25">
      <c r="A8" s="189" t="s">
        <v>97</v>
      </c>
      <c r="B8" s="171">
        <v>58305690</v>
      </c>
      <c r="C8" s="172">
        <v>1605150</v>
      </c>
      <c r="D8" s="171">
        <v>-422121240</v>
      </c>
      <c r="E8" s="172">
        <v>-3110670</v>
      </c>
    </row>
    <row r="9" spans="1:5" ht="14.25">
      <c r="A9" s="189" t="s">
        <v>98</v>
      </c>
      <c r="B9" s="171">
        <v>16715700</v>
      </c>
      <c r="C9" s="172">
        <v>885600</v>
      </c>
      <c r="D9" s="171">
        <v>-389664000</v>
      </c>
      <c r="E9" s="172">
        <v>-2214000</v>
      </c>
    </row>
    <row r="10" spans="1:5" ht="14.25">
      <c r="A10" s="189" t="s">
        <v>99</v>
      </c>
      <c r="B10" s="171">
        <v>51486570</v>
      </c>
      <c r="C10" s="172">
        <v>1549800</v>
      </c>
      <c r="D10" s="171">
        <v>-107423280</v>
      </c>
      <c r="E10" s="172">
        <v>-2103300</v>
      </c>
    </row>
    <row r="11" spans="1:5" ht="14.25">
      <c r="A11" s="189" t="s">
        <v>100</v>
      </c>
      <c r="B11" s="171">
        <v>24464700</v>
      </c>
      <c r="C11" s="172">
        <v>885600</v>
      </c>
      <c r="D11" s="171">
        <v>-129453875.19</v>
      </c>
      <c r="E11" s="172">
        <v>-1328400</v>
      </c>
    </row>
    <row r="12" spans="1:5" ht="14.25">
      <c r="A12" s="189" t="s">
        <v>101</v>
      </c>
      <c r="B12" s="171">
        <v>36863100</v>
      </c>
      <c r="C12" s="173">
        <v>1328400</v>
      </c>
      <c r="D12" s="174">
        <v>-84353400</v>
      </c>
      <c r="E12" s="173">
        <v>-1328400</v>
      </c>
    </row>
    <row r="13" spans="1:5" ht="14.25">
      <c r="A13" s="189" t="s">
        <v>102</v>
      </c>
      <c r="B13" s="171">
        <v>8302500</v>
      </c>
      <c r="C13" s="175">
        <v>774900</v>
      </c>
      <c r="D13" s="171">
        <v>-186197400</v>
      </c>
      <c r="E13" s="175">
        <v>-1217700</v>
      </c>
    </row>
    <row r="14" spans="1:5" ht="14.25">
      <c r="A14" s="189" t="s">
        <v>103</v>
      </c>
      <c r="B14" s="171">
        <v>7084800</v>
      </c>
      <c r="C14" s="175">
        <v>774900</v>
      </c>
      <c r="D14" s="171">
        <v>-180673470</v>
      </c>
      <c r="E14" s="175">
        <v>-774900</v>
      </c>
    </row>
    <row r="15" spans="1:5" ht="14.25">
      <c r="A15" s="189" t="s">
        <v>104</v>
      </c>
      <c r="B15" s="176">
        <v>66298230</v>
      </c>
      <c r="C15" s="175">
        <v>1549800</v>
      </c>
      <c r="D15" s="176">
        <v>-185876370</v>
      </c>
      <c r="E15" s="175">
        <v>-1771200</v>
      </c>
    </row>
    <row r="16" spans="1:5" ht="14.25">
      <c r="A16" s="189" t="s">
        <v>105</v>
      </c>
      <c r="B16" s="177">
        <v>5535000</v>
      </c>
      <c r="C16" s="178">
        <v>553500</v>
      </c>
      <c r="D16" s="178">
        <v>-196160400</v>
      </c>
      <c r="E16" s="175">
        <v>-2214000</v>
      </c>
    </row>
    <row r="17" spans="1:5" ht="14.25">
      <c r="A17" s="189" t="s">
        <v>106</v>
      </c>
      <c r="B17" s="171">
        <v>50700600</v>
      </c>
      <c r="C17" s="175">
        <v>1549800</v>
      </c>
      <c r="D17" s="174">
        <v>-144795600</v>
      </c>
      <c r="E17" s="175">
        <v>-1992600</v>
      </c>
    </row>
    <row r="18" spans="1:5" ht="14.25">
      <c r="A18" s="190" t="s">
        <v>119</v>
      </c>
      <c r="B18" s="179">
        <v>57250000</v>
      </c>
      <c r="C18" s="180">
        <v>1100000</v>
      </c>
      <c r="D18" s="180">
        <v>-155490000</v>
      </c>
      <c r="E18" s="181">
        <v>-1200000</v>
      </c>
    </row>
    <row r="19" spans="1:5" ht="14.25">
      <c r="A19" s="189" t="s">
        <v>128</v>
      </c>
      <c r="B19" s="182">
        <v>0</v>
      </c>
      <c r="C19" s="182">
        <v>0</v>
      </c>
      <c r="D19" s="183">
        <v>-276550000</v>
      </c>
      <c r="E19" s="175">
        <v>-1600000</v>
      </c>
    </row>
    <row r="20" spans="1:5" ht="14.25">
      <c r="A20" s="189" t="s">
        <v>129</v>
      </c>
      <c r="B20" s="184">
        <v>10300000</v>
      </c>
      <c r="C20" s="185">
        <v>700000</v>
      </c>
      <c r="D20" s="184">
        <v>-198150000</v>
      </c>
      <c r="E20" s="172">
        <v>-1800000</v>
      </c>
    </row>
    <row r="21" spans="1:5" ht="14.25">
      <c r="A21" s="189" t="s">
        <v>132</v>
      </c>
      <c r="B21" s="186">
        <v>7200000</v>
      </c>
      <c r="C21" s="175">
        <v>900000</v>
      </c>
      <c r="D21" s="187">
        <v>-243250000</v>
      </c>
      <c r="E21" s="175">
        <v>-1150000</v>
      </c>
    </row>
    <row r="22" spans="1:5" ht="14.25">
      <c r="A22" s="189" t="s">
        <v>133</v>
      </c>
      <c r="B22" s="177">
        <v>4150000</v>
      </c>
      <c r="C22" s="175">
        <v>700000</v>
      </c>
      <c r="D22" s="175">
        <v>-142030000</v>
      </c>
      <c r="E22" s="175">
        <v>-1000000</v>
      </c>
    </row>
    <row r="23" spans="1:5" ht="14.25">
      <c r="A23" s="189" t="s">
        <v>134</v>
      </c>
      <c r="B23" s="177">
        <v>3500000</v>
      </c>
      <c r="C23" s="175">
        <v>500000</v>
      </c>
      <c r="D23" s="175">
        <v>-82680000</v>
      </c>
      <c r="E23" s="175">
        <v>-800000</v>
      </c>
    </row>
    <row r="24" spans="1:5" ht="14.25">
      <c r="A24" s="189" t="s">
        <v>135</v>
      </c>
      <c r="B24" s="188">
        <v>38000000</v>
      </c>
      <c r="C24" s="175">
        <v>500000</v>
      </c>
      <c r="D24" s="188">
        <v>-39900000</v>
      </c>
      <c r="E24" s="175">
        <v>-500000</v>
      </c>
    </row>
    <row r="25" spans="1:5" ht="14.25">
      <c r="A25" s="189" t="s">
        <v>137</v>
      </c>
      <c r="B25" s="188">
        <v>12000000</v>
      </c>
      <c r="C25" s="175">
        <v>500000</v>
      </c>
      <c r="D25" s="188">
        <v>-20555000</v>
      </c>
      <c r="E25" s="175">
        <v>-500000</v>
      </c>
    </row>
    <row r="26" spans="1:5" ht="14.25">
      <c r="A26" s="189" t="s">
        <v>139</v>
      </c>
      <c r="B26" s="182">
        <v>0</v>
      </c>
      <c r="C26" s="182">
        <v>0</v>
      </c>
      <c r="D26" s="188">
        <v>-71620000</v>
      </c>
      <c r="E26" s="175">
        <v>-500000</v>
      </c>
    </row>
    <row r="27" spans="1:5" ht="14.25">
      <c r="A27" s="189" t="s">
        <v>140</v>
      </c>
      <c r="B27" s="179">
        <v>49900000</v>
      </c>
      <c r="C27" s="180">
        <v>700000</v>
      </c>
      <c r="D27" s="180">
        <v>-8864000</v>
      </c>
      <c r="E27" s="181">
        <v>-1520000</v>
      </c>
    </row>
    <row r="28" spans="1:5" ht="14.25">
      <c r="A28" s="189" t="s">
        <v>141</v>
      </c>
      <c r="B28" s="179">
        <v>5700000</v>
      </c>
      <c r="C28" s="180">
        <v>400000</v>
      </c>
      <c r="D28" s="180">
        <v>-178650000</v>
      </c>
      <c r="E28" s="181">
        <v>-1100000</v>
      </c>
    </row>
    <row r="29" spans="1:5" ht="14.25">
      <c r="A29" s="189" t="s">
        <v>142</v>
      </c>
      <c r="B29" s="179">
        <v>11100000</v>
      </c>
      <c r="C29" s="180">
        <v>800000</v>
      </c>
      <c r="D29" s="180">
        <v>-243300000</v>
      </c>
      <c r="E29" s="181">
        <v>-1800000</v>
      </c>
    </row>
    <row r="30" spans="1:5" ht="14.25">
      <c r="A30" s="189" t="s">
        <v>143</v>
      </c>
      <c r="B30" s="179">
        <v>0</v>
      </c>
      <c r="C30" s="180">
        <v>0</v>
      </c>
      <c r="D30" s="180">
        <v>-155400000</v>
      </c>
      <c r="E30" s="181">
        <v>-1200000</v>
      </c>
    </row>
    <row r="31" spans="1:5" ht="14.25">
      <c r="A31" s="189" t="s">
        <v>145</v>
      </c>
      <c r="B31" s="179">
        <v>62580000</v>
      </c>
      <c r="C31" s="180">
        <v>900000</v>
      </c>
      <c r="D31" s="180">
        <v>-85300000</v>
      </c>
      <c r="E31" s="181">
        <v>-600000</v>
      </c>
    </row>
    <row r="32" spans="1:5" ht="14.25">
      <c r="A32" s="189" t="s">
        <v>146</v>
      </c>
      <c r="B32" s="179">
        <v>32900000</v>
      </c>
      <c r="C32" s="180">
        <v>1000000</v>
      </c>
      <c r="D32" s="180">
        <v>-65750000</v>
      </c>
      <c r="E32" s="181">
        <v>-600000</v>
      </c>
    </row>
    <row r="33" spans="1:5" ht="14.25">
      <c r="A33" s="189" t="s">
        <v>147</v>
      </c>
      <c r="B33" s="179">
        <v>4550000</v>
      </c>
      <c r="C33" s="180">
        <v>350000</v>
      </c>
      <c r="D33" s="180">
        <v>-82250000</v>
      </c>
      <c r="E33" s="181">
        <v>-600000</v>
      </c>
    </row>
    <row r="34" spans="1:5" ht="14.25">
      <c r="A34" s="189" t="s">
        <v>148</v>
      </c>
      <c r="B34" s="179">
        <v>30000000</v>
      </c>
      <c r="C34" s="180">
        <v>600000</v>
      </c>
      <c r="D34" s="180">
        <v>-33400000</v>
      </c>
      <c r="E34" s="181">
        <v>-500000</v>
      </c>
    </row>
    <row r="35" spans="1:5" ht="14.25">
      <c r="A35" s="189" t="s">
        <v>151</v>
      </c>
      <c r="B35" s="179">
        <v>13250000</v>
      </c>
      <c r="C35" s="180">
        <v>400000</v>
      </c>
      <c r="D35" s="180">
        <v>-23650000</v>
      </c>
      <c r="E35" s="181">
        <v>-500000</v>
      </c>
    </row>
    <row r="36" spans="1:5" ht="14.25">
      <c r="A36" s="189" t="s">
        <v>152</v>
      </c>
      <c r="B36" s="179">
        <v>40300000</v>
      </c>
      <c r="C36" s="180">
        <v>2000000</v>
      </c>
      <c r="D36" s="180">
        <v>-46600000</v>
      </c>
      <c r="E36" s="181">
        <v>-400000</v>
      </c>
    </row>
    <row r="37" spans="1:5" ht="14.25">
      <c r="A37" s="189" t="s">
        <v>154</v>
      </c>
      <c r="B37" s="179">
        <v>29050000</v>
      </c>
      <c r="C37" s="180">
        <v>400000</v>
      </c>
      <c r="D37" s="180">
        <v>-4950000</v>
      </c>
      <c r="E37" s="181">
        <v>-250000</v>
      </c>
    </row>
    <row r="38" spans="1:5" ht="14.25">
      <c r="A38" s="189" t="s">
        <v>155</v>
      </c>
      <c r="B38" s="179">
        <v>37800000</v>
      </c>
      <c r="C38" s="180">
        <v>800000</v>
      </c>
      <c r="D38" s="180">
        <v>0</v>
      </c>
      <c r="E38" s="181">
        <v>0</v>
      </c>
    </row>
    <row r="39" spans="1:5" ht="14.25">
      <c r="A39" s="189" t="s">
        <v>156</v>
      </c>
      <c r="B39" s="180">
        <v>26800000</v>
      </c>
      <c r="C39" s="181">
        <v>400000</v>
      </c>
      <c r="D39" s="179">
        <v>-58300000</v>
      </c>
      <c r="E39" s="180">
        <v>-500000</v>
      </c>
    </row>
    <row r="40" spans="1:5" ht="14.25">
      <c r="A40" s="189" t="s">
        <v>157</v>
      </c>
      <c r="B40" s="180">
        <v>100090000</v>
      </c>
      <c r="C40" s="181">
        <v>920000</v>
      </c>
      <c r="D40" s="179">
        <v>-2500000</v>
      </c>
      <c r="E40" s="180">
        <v>-250000</v>
      </c>
    </row>
    <row r="41" spans="1:5" ht="14.25">
      <c r="A41" s="189" t="s">
        <v>158</v>
      </c>
      <c r="B41" s="180">
        <v>37800000</v>
      </c>
      <c r="C41" s="181">
        <v>1000000</v>
      </c>
      <c r="D41" s="179">
        <v>-77250000</v>
      </c>
      <c r="E41" s="180">
        <v>-1300000</v>
      </c>
    </row>
    <row r="42" spans="1:5" ht="14.25">
      <c r="A42" s="189" t="s">
        <v>160</v>
      </c>
      <c r="B42" s="180">
        <v>74000000</v>
      </c>
      <c r="C42" s="181">
        <v>1000000</v>
      </c>
      <c r="D42" s="179">
        <v>-43350000</v>
      </c>
      <c r="E42" s="180">
        <v>-800000</v>
      </c>
    </row>
    <row r="43" spans="1:5" ht="14.25">
      <c r="A43" s="189" t="s">
        <v>162</v>
      </c>
      <c r="B43" s="180">
        <v>11900000</v>
      </c>
      <c r="C43" s="181">
        <v>800000</v>
      </c>
      <c r="D43" s="179">
        <v>-133350000</v>
      </c>
      <c r="E43" s="180">
        <v>-1200000</v>
      </c>
    </row>
    <row r="44" spans="1:5" ht="14.25">
      <c r="A44" s="189" t="s">
        <v>163</v>
      </c>
      <c r="B44" s="180">
        <v>5700000</v>
      </c>
      <c r="C44" s="181">
        <v>500000</v>
      </c>
      <c r="D44" s="179">
        <v>-117190000</v>
      </c>
      <c r="E44" s="180">
        <v>-1390000</v>
      </c>
    </row>
    <row r="45" spans="1:5" ht="14.25">
      <c r="A45" s="109" t="s">
        <v>164</v>
      </c>
      <c r="B45" s="180">
        <v>0</v>
      </c>
      <c r="C45" s="181">
        <v>0</v>
      </c>
      <c r="D45" s="179">
        <v>-141700000</v>
      </c>
      <c r="E45" s="180">
        <v>-800000</v>
      </c>
    </row>
    <row r="46" spans="1:5" ht="14.25">
      <c r="A46" s="109" t="s">
        <v>165</v>
      </c>
      <c r="B46" s="180">
        <v>0</v>
      </c>
      <c r="C46" s="181">
        <v>0</v>
      </c>
      <c r="D46" s="179">
        <v>-80270000</v>
      </c>
      <c r="E46" s="180">
        <v>-500000</v>
      </c>
    </row>
    <row r="47" spans="1:5" ht="14.25">
      <c r="A47" s="241" t="s">
        <v>166</v>
      </c>
      <c r="B47" s="242">
        <v>12250000</v>
      </c>
      <c r="C47" s="243">
        <v>600000</v>
      </c>
      <c r="D47" s="242">
        <v>-46200000</v>
      </c>
      <c r="E47" s="244">
        <v>-500000</v>
      </c>
    </row>
    <row r="48" spans="1:5" ht="14.25">
      <c r="A48" s="241" t="s">
        <v>167</v>
      </c>
      <c r="B48" s="242">
        <v>20350000</v>
      </c>
      <c r="C48" s="243">
        <v>400000</v>
      </c>
      <c r="D48" s="242">
        <v>-30500000</v>
      </c>
      <c r="E48" s="244">
        <v>-400000</v>
      </c>
    </row>
    <row r="49" spans="1:5" ht="14.25">
      <c r="A49" s="241" t="s">
        <v>168</v>
      </c>
      <c r="B49" s="242">
        <v>3600000</v>
      </c>
      <c r="C49" s="243">
        <v>300000</v>
      </c>
      <c r="D49" s="242">
        <v>-32800000</v>
      </c>
      <c r="E49" s="244">
        <v>-400000</v>
      </c>
    </row>
    <row r="50" spans="1:5" ht="14.25">
      <c r="A50" s="241" t="s">
        <v>169</v>
      </c>
      <c r="B50" s="242">
        <v>17300000</v>
      </c>
      <c r="C50" s="243">
        <v>1000000</v>
      </c>
      <c r="D50" s="242">
        <v>-16400000</v>
      </c>
      <c r="E50" s="244">
        <v>-400000</v>
      </c>
    </row>
    <row r="51" spans="1:5" ht="14.25">
      <c r="A51" s="241" t="s">
        <v>170</v>
      </c>
      <c r="B51" s="242">
        <v>0</v>
      </c>
      <c r="C51" s="243">
        <v>0</v>
      </c>
      <c r="D51" s="242">
        <v>-223750000</v>
      </c>
      <c r="E51" s="244">
        <v>-900000</v>
      </c>
    </row>
    <row r="52" spans="1:5" ht="14.25">
      <c r="A52" s="241" t="s">
        <v>171</v>
      </c>
      <c r="B52" s="242">
        <v>0</v>
      </c>
      <c r="C52" s="243">
        <v>0</v>
      </c>
      <c r="D52" s="242">
        <v>-139800000</v>
      </c>
      <c r="E52" s="244">
        <v>-1200000</v>
      </c>
    </row>
    <row r="53" spans="1:5" ht="14.25">
      <c r="A53" s="241" t="s">
        <v>175</v>
      </c>
      <c r="B53" s="242">
        <v>16800000</v>
      </c>
      <c r="C53" s="243">
        <v>500000</v>
      </c>
      <c r="D53" s="242">
        <v>-114150000</v>
      </c>
      <c r="E53" s="244">
        <v>-800000</v>
      </c>
    </row>
    <row r="54" spans="1:5" ht="14.25">
      <c r="A54" s="241" t="s">
        <v>176</v>
      </c>
      <c r="B54" s="242">
        <v>22700000</v>
      </c>
      <c r="C54" s="243">
        <v>1000000</v>
      </c>
      <c r="D54" s="242">
        <v>-58700000</v>
      </c>
      <c r="E54" s="244">
        <v>-800000</v>
      </c>
    </row>
    <row r="55" spans="1:5" ht="14.25">
      <c r="A55" s="241" t="s">
        <v>178</v>
      </c>
      <c r="B55" s="242">
        <v>13550000</v>
      </c>
      <c r="C55" s="243">
        <v>500000</v>
      </c>
      <c r="D55" s="242">
        <v>-127850000</v>
      </c>
      <c r="E55" s="244">
        <v>-700000</v>
      </c>
    </row>
    <row r="56" spans="1:5" ht="14.25">
      <c r="A56" s="241" t="s">
        <v>179</v>
      </c>
      <c r="B56" s="242">
        <v>18000000</v>
      </c>
      <c r="C56" s="243">
        <v>600000</v>
      </c>
      <c r="D56" s="242">
        <v>-64600000</v>
      </c>
      <c r="E56" s="244">
        <v>-900000</v>
      </c>
    </row>
    <row r="57" spans="1:5" ht="14.25">
      <c r="A57" s="241" t="s">
        <v>180</v>
      </c>
      <c r="B57" s="242">
        <v>27850000</v>
      </c>
      <c r="C57" s="243">
        <v>500000</v>
      </c>
      <c r="D57" s="242">
        <v>-44700000</v>
      </c>
      <c r="E57" s="244">
        <v>-1000000</v>
      </c>
    </row>
    <row r="58" spans="1:5" ht="14.25">
      <c r="A58" s="241" t="s">
        <v>181</v>
      </c>
      <c r="B58" s="254">
        <v>5700000</v>
      </c>
      <c r="C58" s="255">
        <v>300000</v>
      </c>
      <c r="D58" s="254">
        <v>-35950000</v>
      </c>
      <c r="E58" s="256">
        <v>-600000</v>
      </c>
    </row>
    <row r="59" spans="1:5" ht="14.25">
      <c r="A59" s="241" t="s">
        <v>183</v>
      </c>
      <c r="B59" s="254">
        <v>13600000</v>
      </c>
      <c r="C59" s="255">
        <v>800000</v>
      </c>
      <c r="D59" s="254">
        <v>-20500000</v>
      </c>
      <c r="E59" s="256">
        <v>-300000</v>
      </c>
    </row>
    <row r="60" spans="1:5" ht="14.25">
      <c r="A60" s="241" t="s">
        <v>184</v>
      </c>
      <c r="B60" s="254">
        <v>26500000</v>
      </c>
      <c r="C60" s="255">
        <v>500000</v>
      </c>
      <c r="D60" s="254">
        <v>-1000000</v>
      </c>
      <c r="E60" s="256">
        <v>-500000</v>
      </c>
    </row>
    <row r="61" spans="1:5" ht="14.25">
      <c r="A61" s="241" t="s">
        <v>191</v>
      </c>
      <c r="B61" s="254">
        <v>5400000</v>
      </c>
      <c r="C61" s="255">
        <v>400000</v>
      </c>
      <c r="D61" s="254">
        <v>-13000000</v>
      </c>
      <c r="E61" s="256">
        <v>-500000</v>
      </c>
    </row>
    <row r="62" spans="1:5" ht="14.25">
      <c r="A62" s="241" t="s">
        <v>192</v>
      </c>
      <c r="B62" s="254">
        <v>66950000</v>
      </c>
      <c r="C62" s="255">
        <v>800000</v>
      </c>
      <c r="D62" s="254">
        <v>-13300000</v>
      </c>
      <c r="E62" s="256">
        <v>-500000</v>
      </c>
    </row>
    <row r="63" spans="1:5" ht="14.25">
      <c r="A63" s="241" t="s">
        <v>193</v>
      </c>
      <c r="B63" s="254">
        <v>43400000</v>
      </c>
      <c r="C63" s="255">
        <v>800000</v>
      </c>
      <c r="D63" s="254">
        <v>-78650000</v>
      </c>
      <c r="E63" s="256">
        <v>-600000</v>
      </c>
    </row>
    <row r="64" spans="1:5" ht="14.25">
      <c r="A64" s="241" t="s">
        <v>201</v>
      </c>
      <c r="B64" s="254">
        <v>18200000</v>
      </c>
      <c r="C64" s="255">
        <v>500000</v>
      </c>
      <c r="D64" s="254">
        <v>-67500000</v>
      </c>
      <c r="E64" s="256">
        <v>-1000000</v>
      </c>
    </row>
    <row r="65" spans="1:5" ht="14.25">
      <c r="A65" s="241" t="s">
        <v>202</v>
      </c>
      <c r="B65" s="254">
        <v>60350000</v>
      </c>
      <c r="C65" s="255">
        <v>1000000</v>
      </c>
      <c r="D65" s="254">
        <v>-70190000</v>
      </c>
      <c r="E65" s="256">
        <v>-1000000</v>
      </c>
    </row>
    <row r="66" spans="1:5" ht="14.25">
      <c r="A66" s="241" t="s">
        <v>203</v>
      </c>
      <c r="B66" s="254">
        <v>16500000</v>
      </c>
      <c r="C66" s="255">
        <v>800000</v>
      </c>
      <c r="D66" s="254">
        <v>-76650000</v>
      </c>
      <c r="E66" s="256">
        <v>-800000</v>
      </c>
    </row>
    <row r="67" spans="1:5" ht="14.25">
      <c r="A67" s="241" t="s">
        <v>204</v>
      </c>
      <c r="B67" s="254">
        <v>13100000</v>
      </c>
      <c r="C67" s="255">
        <v>400000</v>
      </c>
      <c r="D67" s="254">
        <v>-105300000</v>
      </c>
      <c r="E67" s="256">
        <v>-700000</v>
      </c>
    </row>
    <row r="68" spans="1:5" ht="14.25">
      <c r="A68" s="241" t="s">
        <v>206</v>
      </c>
      <c r="B68" s="254">
        <v>6500000</v>
      </c>
      <c r="C68" s="255">
        <v>500000</v>
      </c>
      <c r="D68" s="254">
        <v>-91550000</v>
      </c>
      <c r="E68" s="256">
        <v>-800000</v>
      </c>
    </row>
    <row r="69" spans="1:5" ht="14.25">
      <c r="A69" s="241" t="s">
        <v>211</v>
      </c>
      <c r="B69" s="254">
        <v>17800000</v>
      </c>
      <c r="C69" s="255">
        <v>800000</v>
      </c>
      <c r="D69" s="254">
        <v>-71850000</v>
      </c>
      <c r="E69" s="256">
        <v>-800000</v>
      </c>
    </row>
    <row r="70" spans="1:5" ht="14.25">
      <c r="A70" s="241" t="s">
        <v>212</v>
      </c>
      <c r="B70" s="254">
        <v>38050000</v>
      </c>
      <c r="C70" s="255">
        <v>600000</v>
      </c>
      <c r="D70" s="254">
        <v>-8400000</v>
      </c>
      <c r="E70" s="256">
        <v>-400000</v>
      </c>
    </row>
    <row r="71" spans="1:5" ht="14.25">
      <c r="A71" s="241" t="s">
        <v>213</v>
      </c>
      <c r="B71" s="254">
        <v>8900000</v>
      </c>
      <c r="C71" s="255">
        <v>600000</v>
      </c>
      <c r="D71" s="254">
        <v>-10410000</v>
      </c>
      <c r="E71" s="256">
        <v>-400000</v>
      </c>
    </row>
    <row r="72" spans="1:5" ht="14.25">
      <c r="A72" s="241" t="s">
        <v>214</v>
      </c>
      <c r="B72" s="254">
        <v>3100000</v>
      </c>
      <c r="C72" s="255">
        <v>400000</v>
      </c>
      <c r="D72" s="254">
        <v>-45100000</v>
      </c>
      <c r="E72" s="256">
        <v>-500000</v>
      </c>
    </row>
    <row r="73" spans="1:5" ht="14.25">
      <c r="A73" s="241" t="s">
        <v>215</v>
      </c>
      <c r="B73" s="254">
        <v>22100000</v>
      </c>
      <c r="C73" s="255">
        <v>500000</v>
      </c>
      <c r="D73" s="254">
        <v>-88200000</v>
      </c>
      <c r="E73" s="256">
        <v>-700000</v>
      </c>
    </row>
    <row r="74" spans="1:5" ht="14.25">
      <c r="A74" s="241" t="s">
        <v>216</v>
      </c>
      <c r="B74" s="254">
        <v>38500000</v>
      </c>
      <c r="C74" s="255">
        <v>500000</v>
      </c>
      <c r="D74" s="254">
        <v>-21800000</v>
      </c>
      <c r="E74" s="256">
        <v>-1000000</v>
      </c>
    </row>
    <row r="75" spans="1:5" ht="14.25">
      <c r="A75" s="241" t="s">
        <v>218</v>
      </c>
      <c r="B75" s="254">
        <v>42000000</v>
      </c>
      <c r="C75" s="255">
        <v>800000</v>
      </c>
      <c r="D75" s="254">
        <v>-9950000</v>
      </c>
      <c r="E75" s="256">
        <v>-400000</v>
      </c>
    </row>
    <row r="76" spans="1:5" ht="14.25">
      <c r="A76" s="241" t="s">
        <v>219</v>
      </c>
      <c r="B76" s="254">
        <v>25500000</v>
      </c>
      <c r="C76" s="255">
        <v>700000</v>
      </c>
      <c r="D76" s="254">
        <v>-34700000</v>
      </c>
      <c r="E76" s="256">
        <v>-900000</v>
      </c>
    </row>
    <row r="77" spans="1:5" ht="14.25">
      <c r="A77" s="241" t="s">
        <v>220</v>
      </c>
      <c r="B77" s="254">
        <v>31400000</v>
      </c>
      <c r="C77" s="255">
        <v>1000000</v>
      </c>
      <c r="D77" s="254">
        <v>-121450000</v>
      </c>
      <c r="E77" s="256">
        <v>-800000</v>
      </c>
    </row>
    <row r="78" spans="1:5" ht="14.25">
      <c r="A78" s="241" t="s">
        <v>221</v>
      </c>
      <c r="B78" s="254">
        <v>220190000</v>
      </c>
      <c r="C78" s="255">
        <v>2280000</v>
      </c>
      <c r="D78" s="254">
        <v>-32160000</v>
      </c>
      <c r="E78" s="256">
        <v>-1140000</v>
      </c>
    </row>
    <row r="79" spans="1:5" ht="14.25">
      <c r="A79" s="241" t="s">
        <v>222</v>
      </c>
      <c r="B79" s="254">
        <v>121370000</v>
      </c>
      <c r="C79" s="255">
        <v>1690000</v>
      </c>
      <c r="D79" s="254">
        <v>-2100000</v>
      </c>
      <c r="E79" s="256">
        <v>-500000</v>
      </c>
    </row>
    <row r="80" spans="1:5" ht="14.25">
      <c r="A80" s="241" t="s">
        <v>223</v>
      </c>
      <c r="B80" s="254">
        <v>37640000</v>
      </c>
      <c r="C80" s="255">
        <v>1100000</v>
      </c>
      <c r="D80" s="254">
        <v>-80500000</v>
      </c>
      <c r="E80" s="256">
        <v>-800000</v>
      </c>
    </row>
    <row r="81" spans="1:5" ht="14.25">
      <c r="A81" s="241" t="s">
        <v>224</v>
      </c>
      <c r="B81" s="254">
        <v>0</v>
      </c>
      <c r="C81" s="255">
        <v>0</v>
      </c>
      <c r="D81" s="254">
        <v>-194200000</v>
      </c>
      <c r="E81" s="256">
        <v>-1390000</v>
      </c>
    </row>
    <row r="82" spans="1:5" ht="14.25">
      <c r="A82" s="241" t="s">
        <v>225</v>
      </c>
      <c r="B82" s="254">
        <v>12400000</v>
      </c>
      <c r="C82" s="255">
        <v>500000</v>
      </c>
      <c r="D82" s="254">
        <v>-93850000</v>
      </c>
      <c r="E82" s="256">
        <v>-1000000</v>
      </c>
    </row>
    <row r="83" spans="1:5" ht="14.25">
      <c r="A83" s="241" t="s">
        <v>226</v>
      </c>
      <c r="B83" s="254">
        <v>17900000</v>
      </c>
      <c r="C83" s="255">
        <v>700000</v>
      </c>
      <c r="D83" s="254">
        <v>-43500000</v>
      </c>
      <c r="E83" s="256">
        <v>-600000</v>
      </c>
    </row>
    <row r="84" spans="1:5" ht="14.25">
      <c r="A84" s="241" t="s">
        <v>227</v>
      </c>
      <c r="B84" s="254">
        <v>72000000</v>
      </c>
      <c r="C84" s="255">
        <v>800000</v>
      </c>
      <c r="D84" s="254">
        <v>-9200000</v>
      </c>
      <c r="E84" s="256">
        <v>-400000</v>
      </c>
    </row>
    <row r="85" spans="1:5" ht="14.25">
      <c r="A85" s="241" t="s">
        <v>228</v>
      </c>
      <c r="B85" s="254">
        <v>8400000</v>
      </c>
      <c r="C85" s="255">
        <v>500000</v>
      </c>
      <c r="D85" s="254">
        <v>-69740000</v>
      </c>
      <c r="E85" s="256">
        <v>-400000</v>
      </c>
    </row>
    <row r="86" spans="1:5" ht="14.25">
      <c r="A86" s="241" t="s">
        <v>229</v>
      </c>
      <c r="B86" s="254">
        <v>8700000</v>
      </c>
      <c r="C86" s="255">
        <v>300000</v>
      </c>
      <c r="D86" s="254">
        <v>-53110000</v>
      </c>
      <c r="E86" s="256">
        <v>-970000</v>
      </c>
    </row>
    <row r="87" spans="1:5" ht="14.25">
      <c r="A87" s="241" t="s">
        <v>231</v>
      </c>
      <c r="B87" s="254">
        <v>100660000</v>
      </c>
      <c r="C87" s="255">
        <v>1310000</v>
      </c>
      <c r="D87" s="254">
        <v>-26700000</v>
      </c>
      <c r="E87" s="256">
        <v>-700000</v>
      </c>
    </row>
    <row r="88" spans="1:5" ht="14.25">
      <c r="A88" s="241" t="s">
        <v>233</v>
      </c>
      <c r="B88" s="254">
        <v>49400000</v>
      </c>
      <c r="C88" s="255">
        <v>700000</v>
      </c>
      <c r="D88" s="254">
        <v>-28750000</v>
      </c>
      <c r="E88" s="256">
        <v>-800000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5"/>
  <sheetViews>
    <sheetView zoomScale="75" zoomScaleNormal="75" workbookViewId="0" topLeftCell="K5">
      <selection activeCell="P193" sqref="P193"/>
    </sheetView>
  </sheetViews>
  <sheetFormatPr defaultColWidth="11.00390625" defaultRowHeight="14.25"/>
  <sheetData>
    <row r="1" ht="38.25" customHeight="1">
      <c r="A1" s="11" t="s">
        <v>126</v>
      </c>
    </row>
    <row r="2" spans="1:9" ht="24" customHeight="1">
      <c r="A2" s="22" t="s">
        <v>4</v>
      </c>
      <c r="B2" s="291" t="s">
        <v>55</v>
      </c>
      <c r="C2" s="23" t="s">
        <v>10</v>
      </c>
      <c r="D2" s="23" t="s">
        <v>71</v>
      </c>
      <c r="E2" s="291" t="s">
        <v>56</v>
      </c>
      <c r="F2" s="23" t="s">
        <v>69</v>
      </c>
      <c r="G2" s="23" t="s">
        <v>72</v>
      </c>
      <c r="H2" s="291" t="s">
        <v>73</v>
      </c>
      <c r="I2" s="23" t="s">
        <v>70</v>
      </c>
    </row>
    <row r="3" spans="1:9" ht="14.25">
      <c r="A3" s="24" t="s">
        <v>7</v>
      </c>
      <c r="B3" s="268"/>
      <c r="C3" s="25" t="s">
        <v>11</v>
      </c>
      <c r="D3" s="25"/>
      <c r="E3" s="268"/>
      <c r="F3" s="25" t="s">
        <v>11</v>
      </c>
      <c r="G3" s="25"/>
      <c r="H3" s="270"/>
      <c r="I3" s="25" t="s">
        <v>11</v>
      </c>
    </row>
    <row r="4" spans="1:19" ht="14.25">
      <c r="A4" s="26"/>
      <c r="B4" s="269"/>
      <c r="C4" s="27" t="s">
        <v>54</v>
      </c>
      <c r="D4" s="27" t="s">
        <v>54</v>
      </c>
      <c r="E4" s="269"/>
      <c r="F4" s="27" t="s">
        <v>54</v>
      </c>
      <c r="G4" s="27" t="s">
        <v>54</v>
      </c>
      <c r="H4" s="271"/>
      <c r="I4" s="27" t="s">
        <v>54</v>
      </c>
      <c r="M4" s="47"/>
      <c r="N4" s="47" t="s">
        <v>172</v>
      </c>
      <c r="O4" s="47" t="s">
        <v>71</v>
      </c>
      <c r="P4" s="47" t="s">
        <v>173</v>
      </c>
      <c r="Q4" s="47" t="s">
        <v>130</v>
      </c>
      <c r="R4" s="47" t="s">
        <v>174</v>
      </c>
      <c r="S4" s="47"/>
    </row>
    <row r="5" spans="1:24" ht="14.25">
      <c r="A5" s="288" t="s">
        <v>43</v>
      </c>
      <c r="B5" s="30">
        <v>447</v>
      </c>
      <c r="C5" s="33">
        <v>16.98</v>
      </c>
      <c r="D5" s="81">
        <v>19.73</v>
      </c>
      <c r="E5" s="33">
        <v>76</v>
      </c>
      <c r="F5" s="79">
        <v>11.44</v>
      </c>
      <c r="G5" s="81">
        <v>10.13</v>
      </c>
      <c r="H5" s="33">
        <v>220</v>
      </c>
      <c r="I5" s="79">
        <v>13.79</v>
      </c>
      <c r="M5" s="109" t="s">
        <v>92</v>
      </c>
      <c r="N5" s="77">
        <v>1.5338753387533874</v>
      </c>
      <c r="O5" s="77">
        <v>1.7822944896115627</v>
      </c>
      <c r="P5" s="77">
        <v>1.033423667570009</v>
      </c>
      <c r="Q5" s="77">
        <v>0.915085817524842</v>
      </c>
      <c r="R5" s="77">
        <v>1.245709123757904</v>
      </c>
      <c r="S5" s="47"/>
      <c r="T5" s="113"/>
      <c r="U5" s="113"/>
      <c r="V5" s="113"/>
      <c r="W5" s="113"/>
      <c r="X5" s="113"/>
    </row>
    <row r="6" spans="1:24" ht="14.25">
      <c r="A6" s="289"/>
      <c r="B6" s="31">
        <v>0.6016150740242261</v>
      </c>
      <c r="C6" s="71"/>
      <c r="D6" s="82"/>
      <c r="E6" s="38">
        <v>0.10228802153432032</v>
      </c>
      <c r="F6" s="80"/>
      <c r="G6" s="82"/>
      <c r="H6" s="38">
        <v>0.2960969044414536</v>
      </c>
      <c r="I6" s="80"/>
      <c r="M6" s="109" t="s">
        <v>93</v>
      </c>
      <c r="N6" s="77">
        <v>1.5230352303523034</v>
      </c>
      <c r="O6" s="77">
        <v>1.7515808491418248</v>
      </c>
      <c r="P6" s="77">
        <v>1.043360433604336</v>
      </c>
      <c r="Q6" s="77">
        <v>0.9033423667570009</v>
      </c>
      <c r="R6" s="77">
        <v>1.2800361336946702</v>
      </c>
      <c r="S6" s="47"/>
      <c r="T6" s="113"/>
      <c r="U6" s="113"/>
      <c r="V6" s="113"/>
      <c r="W6" s="113"/>
      <c r="X6" s="113"/>
    </row>
    <row r="7" spans="1:24" ht="14.25">
      <c r="A7" s="288" t="s">
        <v>44</v>
      </c>
      <c r="B7" s="30">
        <v>327</v>
      </c>
      <c r="C7" s="36">
        <v>16.86</v>
      </c>
      <c r="D7" s="81">
        <v>19.39</v>
      </c>
      <c r="E7" s="33">
        <v>225</v>
      </c>
      <c r="F7" s="79">
        <v>11.55</v>
      </c>
      <c r="G7" s="83">
        <v>10</v>
      </c>
      <c r="H7" s="36">
        <v>167</v>
      </c>
      <c r="I7" s="79">
        <v>14.17</v>
      </c>
      <c r="M7" s="109" t="s">
        <v>94</v>
      </c>
      <c r="N7" s="77">
        <v>1.4850948509485096</v>
      </c>
      <c r="O7" s="77">
        <v>1.7985546522131888</v>
      </c>
      <c r="P7" s="77">
        <v>0.9918699186991871</v>
      </c>
      <c r="Q7" s="77">
        <v>0.3450767841011743</v>
      </c>
      <c r="R7" s="77">
        <v>1.3026196928635954</v>
      </c>
      <c r="S7" s="47"/>
      <c r="T7" s="113"/>
      <c r="U7" s="113"/>
      <c r="V7" s="113"/>
      <c r="W7" s="113"/>
      <c r="X7" s="113"/>
    </row>
    <row r="8" spans="1:24" ht="14.25">
      <c r="A8" s="289"/>
      <c r="B8" s="31">
        <v>0.45479833101529904</v>
      </c>
      <c r="C8" s="71"/>
      <c r="D8" s="82"/>
      <c r="E8" s="38">
        <v>0.3129346314325452</v>
      </c>
      <c r="F8" s="80"/>
      <c r="G8" s="84"/>
      <c r="H8" s="38">
        <v>0.23226703755215578</v>
      </c>
      <c r="I8" s="80"/>
      <c r="M8" s="109" t="s">
        <v>95</v>
      </c>
      <c r="N8" s="77">
        <v>1.6187895212285457</v>
      </c>
      <c r="O8" s="77">
        <v>2.093947606142728</v>
      </c>
      <c r="P8" s="77">
        <v>0.944896115627823</v>
      </c>
      <c r="Q8" s="77">
        <v>0.35049683830171635</v>
      </c>
      <c r="R8" s="77">
        <v>1.3477868112014453</v>
      </c>
      <c r="S8" s="47"/>
      <c r="T8" s="113"/>
      <c r="U8" s="113"/>
      <c r="V8" s="113"/>
      <c r="W8" s="113"/>
      <c r="X8" s="113"/>
    </row>
    <row r="9" spans="1:24" ht="14.25">
      <c r="A9" s="288" t="s">
        <v>45</v>
      </c>
      <c r="B9" s="30">
        <v>237</v>
      </c>
      <c r="C9" s="33">
        <v>16.44</v>
      </c>
      <c r="D9" s="81">
        <v>19.91</v>
      </c>
      <c r="E9" s="33">
        <v>263</v>
      </c>
      <c r="F9" s="79">
        <v>10.98</v>
      </c>
      <c r="G9" s="81">
        <v>3.82</v>
      </c>
      <c r="H9" s="36">
        <v>243</v>
      </c>
      <c r="I9" s="79">
        <v>14.42</v>
      </c>
      <c r="M9" s="109" t="s">
        <v>96</v>
      </c>
      <c r="N9" s="77">
        <v>1.7759710930442638</v>
      </c>
      <c r="O9" s="77">
        <v>2.2999096657633245</v>
      </c>
      <c r="P9" s="77">
        <v>1.1915085817524842</v>
      </c>
      <c r="Q9" s="77">
        <v>1.004516711833785</v>
      </c>
      <c r="R9" s="77">
        <v>1.3631436314363143</v>
      </c>
      <c r="S9" s="47"/>
      <c r="T9" s="113"/>
      <c r="U9" s="113"/>
      <c r="V9" s="113"/>
      <c r="W9" s="113"/>
      <c r="X9" s="113"/>
    </row>
    <row r="10" spans="1:24" ht="14.25">
      <c r="A10" s="289"/>
      <c r="B10" s="31">
        <v>0.3189771197846568</v>
      </c>
      <c r="C10" s="71"/>
      <c r="D10" s="82"/>
      <c r="E10" s="38">
        <v>0.35397039030955585</v>
      </c>
      <c r="F10" s="80"/>
      <c r="G10" s="82"/>
      <c r="H10" s="38">
        <v>0.32705248990578734</v>
      </c>
      <c r="I10" s="80"/>
      <c r="M10" s="109" t="s">
        <v>97</v>
      </c>
      <c r="N10" s="77">
        <v>1.6413730803974707</v>
      </c>
      <c r="O10" s="77">
        <v>1.9295392953929538</v>
      </c>
      <c r="P10" s="77">
        <v>1.197831978319783</v>
      </c>
      <c r="Q10" s="77">
        <v>0.7181571815718157</v>
      </c>
      <c r="R10" s="77">
        <v>1.3577235772357723</v>
      </c>
      <c r="S10" s="47"/>
      <c r="T10" s="113"/>
      <c r="U10" s="113"/>
      <c r="V10" s="113"/>
      <c r="W10" s="113"/>
      <c r="X10" s="113"/>
    </row>
    <row r="11" spans="1:24" ht="14.25">
      <c r="A11" s="288" t="s">
        <v>46</v>
      </c>
      <c r="B11" s="30">
        <v>188</v>
      </c>
      <c r="C11" s="33">
        <v>17.92</v>
      </c>
      <c r="D11" s="81">
        <v>23.18</v>
      </c>
      <c r="E11" s="33">
        <v>323</v>
      </c>
      <c r="F11" s="79">
        <v>10.46</v>
      </c>
      <c r="G11" s="86">
        <v>3.88</v>
      </c>
      <c r="H11" s="36">
        <v>232</v>
      </c>
      <c r="I11" s="79">
        <v>14.92</v>
      </c>
      <c r="M11" s="109" t="s">
        <v>98</v>
      </c>
      <c r="N11" s="77">
        <v>1.996386630532972</v>
      </c>
      <c r="O11" s="77">
        <v>2.2673893405600722</v>
      </c>
      <c r="P11" s="77">
        <v>1.2321589882565493</v>
      </c>
      <c r="Q11" s="77">
        <v>1.041553748870822</v>
      </c>
      <c r="R11" s="77">
        <v>1.3396567299006323</v>
      </c>
      <c r="S11" s="47"/>
      <c r="T11" s="113"/>
      <c r="U11" s="113"/>
      <c r="V11" s="113"/>
      <c r="W11" s="113"/>
      <c r="X11" s="113"/>
    </row>
    <row r="12" spans="1:24" ht="14.25">
      <c r="A12" s="289"/>
      <c r="B12" s="31">
        <v>0.253028263795424</v>
      </c>
      <c r="C12" s="71"/>
      <c r="D12" s="82"/>
      <c r="E12" s="38">
        <v>0.4347240915208614</v>
      </c>
      <c r="F12" s="80"/>
      <c r="G12" s="87"/>
      <c r="H12" s="38">
        <v>0.3122476446837147</v>
      </c>
      <c r="I12" s="80"/>
      <c r="M12" s="109" t="s">
        <v>99</v>
      </c>
      <c r="N12" s="77">
        <v>1.5600722673893406</v>
      </c>
      <c r="O12" s="77">
        <v>1.8238482384823849</v>
      </c>
      <c r="P12" s="77">
        <v>1.094850948509485</v>
      </c>
      <c r="Q12" s="77">
        <v>0.6531165311653117</v>
      </c>
      <c r="R12" s="77">
        <v>1.2944896115627822</v>
      </c>
      <c r="S12" s="47"/>
      <c r="T12" s="113"/>
      <c r="U12" s="113"/>
      <c r="V12" s="113"/>
      <c r="W12" s="113"/>
      <c r="X12" s="113"/>
    </row>
    <row r="13" spans="1:24" ht="14.25">
      <c r="A13" s="288" t="s">
        <v>47</v>
      </c>
      <c r="B13" s="30">
        <v>148</v>
      </c>
      <c r="C13" s="33">
        <v>19.66</v>
      </c>
      <c r="D13" s="81">
        <v>25.46</v>
      </c>
      <c r="E13" s="33">
        <v>251</v>
      </c>
      <c r="F13" s="79">
        <v>13.19</v>
      </c>
      <c r="G13" s="86">
        <v>11.12</v>
      </c>
      <c r="H13" s="36">
        <v>273</v>
      </c>
      <c r="I13" s="79">
        <v>15.09</v>
      </c>
      <c r="M13" s="109" t="s">
        <v>100</v>
      </c>
      <c r="N13" s="77">
        <v>1.4417344173441735</v>
      </c>
      <c r="O13" s="77">
        <v>1.4570912375790424</v>
      </c>
      <c r="P13" s="77">
        <v>1.123757904245709</v>
      </c>
      <c r="Q13" s="77">
        <v>1.075880758807588</v>
      </c>
      <c r="R13" s="77">
        <v>1.3089430894308942</v>
      </c>
      <c r="S13" s="47"/>
      <c r="T13" s="113"/>
      <c r="U13" s="113"/>
      <c r="V13" s="113"/>
      <c r="W13" s="113"/>
      <c r="X13" s="113"/>
    </row>
    <row r="14" spans="1:24" ht="14.25">
      <c r="A14" s="289"/>
      <c r="B14" s="31">
        <v>0.22023809523809523</v>
      </c>
      <c r="C14" s="71"/>
      <c r="D14" s="82"/>
      <c r="E14" s="38">
        <v>0.37351190476190477</v>
      </c>
      <c r="F14" s="80"/>
      <c r="G14" s="87"/>
      <c r="H14" s="38">
        <v>0.40625</v>
      </c>
      <c r="I14" s="80"/>
      <c r="M14" s="109" t="s">
        <v>101</v>
      </c>
      <c r="N14" s="77">
        <v>1.4336043360433603</v>
      </c>
      <c r="O14" s="77">
        <v>1.5103884372177054</v>
      </c>
      <c r="P14" s="77">
        <v>1.1210478771454382</v>
      </c>
      <c r="Q14" s="77">
        <v>1.055103884372177</v>
      </c>
      <c r="R14" s="77">
        <v>1.2791327913279134</v>
      </c>
      <c r="S14" s="47"/>
      <c r="T14" s="113"/>
      <c r="U14" s="113"/>
      <c r="V14" s="113"/>
      <c r="W14" s="113"/>
      <c r="X14" s="113"/>
    </row>
    <row r="15" spans="1:24" ht="14.25">
      <c r="A15" s="288" t="s">
        <v>48</v>
      </c>
      <c r="B15" s="30">
        <v>98</v>
      </c>
      <c r="C15" s="33">
        <v>18.17</v>
      </c>
      <c r="D15" s="81">
        <v>21.36</v>
      </c>
      <c r="E15" s="33">
        <v>415</v>
      </c>
      <c r="F15" s="79">
        <v>13.26</v>
      </c>
      <c r="G15" s="86">
        <v>7.95</v>
      </c>
      <c r="H15" s="36">
        <v>230</v>
      </c>
      <c r="I15" s="79">
        <v>15.03</v>
      </c>
      <c r="M15" s="109" t="s">
        <v>102</v>
      </c>
      <c r="N15" s="77">
        <v>1.3866305329719963</v>
      </c>
      <c r="O15" s="77">
        <v>1.4010840108401084</v>
      </c>
      <c r="P15" s="77">
        <v>1.070460704607046</v>
      </c>
      <c r="Q15" s="77">
        <v>0.8554652213188799</v>
      </c>
      <c r="R15" s="77">
        <v>1.235772357723577</v>
      </c>
      <c r="S15" s="47"/>
      <c r="T15" s="113"/>
      <c r="U15" s="113"/>
      <c r="V15" s="113"/>
      <c r="W15" s="113"/>
      <c r="X15" s="113"/>
    </row>
    <row r="16" spans="1:24" ht="14.25">
      <c r="A16" s="289"/>
      <c r="B16" s="31">
        <v>0.13189771197846567</v>
      </c>
      <c r="C16" s="71"/>
      <c r="D16" s="82"/>
      <c r="E16" s="38">
        <v>0.5585464333781965</v>
      </c>
      <c r="F16" s="80"/>
      <c r="G16" s="87"/>
      <c r="H16" s="38">
        <v>0.30955585464333785</v>
      </c>
      <c r="I16" s="80"/>
      <c r="M16" s="109" t="s">
        <v>103</v>
      </c>
      <c r="N16" s="77">
        <v>1.3649503161698282</v>
      </c>
      <c r="O16" s="77">
        <v>1.3897277064137306</v>
      </c>
      <c r="P16" s="77">
        <v>1.087624209575429</v>
      </c>
      <c r="Q16" s="77">
        <v>1.041214995483288</v>
      </c>
      <c r="R16" s="77">
        <v>1.2285456187895212</v>
      </c>
      <c r="S16" s="47"/>
      <c r="T16" s="113"/>
      <c r="U16" s="113"/>
      <c r="V16" s="113"/>
      <c r="W16" s="113"/>
      <c r="X16" s="113"/>
    </row>
    <row r="17" spans="1:24" ht="14.25">
      <c r="A17" s="288" t="s">
        <v>49</v>
      </c>
      <c r="B17" s="30">
        <v>46</v>
      </c>
      <c r="C17" s="33">
        <v>22.1</v>
      </c>
      <c r="D17" s="81">
        <v>25.1</v>
      </c>
      <c r="E17" s="33">
        <v>454</v>
      </c>
      <c r="F17" s="79">
        <v>13.64</v>
      </c>
      <c r="G17" s="86">
        <v>11.53</v>
      </c>
      <c r="H17" s="36">
        <v>219</v>
      </c>
      <c r="I17" s="79">
        <v>14.83</v>
      </c>
      <c r="M17" s="109" t="s">
        <v>104</v>
      </c>
      <c r="N17" s="77">
        <v>1.4308943089430894</v>
      </c>
      <c r="O17" s="77">
        <v>1.7443541102077686</v>
      </c>
      <c r="P17" s="77">
        <v>1.114724480578139</v>
      </c>
      <c r="Q17" s="77">
        <v>0.9331526648599819</v>
      </c>
      <c r="R17" s="77">
        <v>1.230352303523035</v>
      </c>
      <c r="T17" s="113"/>
      <c r="U17" s="113"/>
      <c r="V17" s="113"/>
      <c r="W17" s="113"/>
      <c r="X17" s="113"/>
    </row>
    <row r="18" spans="1:24" ht="14.25">
      <c r="A18" s="289"/>
      <c r="B18" s="31">
        <v>0.06397774687065369</v>
      </c>
      <c r="C18" s="71"/>
      <c r="D18" s="82"/>
      <c r="E18" s="38">
        <v>0.631432545201669</v>
      </c>
      <c r="F18" s="80"/>
      <c r="G18" s="87"/>
      <c r="H18" s="38">
        <v>0.3045897079276773</v>
      </c>
      <c r="I18" s="80"/>
      <c r="M18" s="109" t="s">
        <v>105</v>
      </c>
      <c r="N18" s="77">
        <v>1.4289051490514906</v>
      </c>
      <c r="O18" s="77">
        <v>1.5980126467931346</v>
      </c>
      <c r="P18" s="77">
        <v>1.073228388638075</v>
      </c>
      <c r="Q18" s="77">
        <v>0.6657633242999097</v>
      </c>
      <c r="R18" s="77">
        <v>1.3354221402705233</v>
      </c>
      <c r="T18" s="113"/>
      <c r="U18" s="113"/>
      <c r="V18" s="113"/>
      <c r="W18" s="113"/>
      <c r="X18" s="113"/>
    </row>
    <row r="19" spans="1:24" ht="14.25">
      <c r="A19" s="288" t="s">
        <v>50</v>
      </c>
      <c r="B19" s="32">
        <v>101</v>
      </c>
      <c r="C19" s="34">
        <v>17.27</v>
      </c>
      <c r="D19" s="81">
        <v>20.19</v>
      </c>
      <c r="E19" s="34">
        <v>200</v>
      </c>
      <c r="F19" s="88">
        <v>12.12</v>
      </c>
      <c r="G19" s="89">
        <v>7.23</v>
      </c>
      <c r="H19" s="37">
        <v>443</v>
      </c>
      <c r="I19" s="88">
        <v>14.33</v>
      </c>
      <c r="M19" s="109" t="s">
        <v>106</v>
      </c>
      <c r="N19" s="77">
        <v>1.5465221318879856</v>
      </c>
      <c r="O19" s="77">
        <v>1.5962059620596207</v>
      </c>
      <c r="P19" s="77">
        <v>1.1319696178067558</v>
      </c>
      <c r="Q19" s="77">
        <v>0.998193315266486</v>
      </c>
      <c r="R19" s="77">
        <v>1.2888345074520744</v>
      </c>
      <c r="T19" s="113"/>
      <c r="U19" s="113"/>
      <c r="V19" s="113"/>
      <c r="W19" s="113"/>
      <c r="X19" s="113"/>
    </row>
    <row r="20" spans="1:18" ht="14.25">
      <c r="A20" s="289"/>
      <c r="B20" s="31">
        <v>0.135752688172043</v>
      </c>
      <c r="C20" s="85"/>
      <c r="D20" s="82"/>
      <c r="E20" s="38">
        <v>0.26881720430107525</v>
      </c>
      <c r="F20" s="80"/>
      <c r="G20" s="87"/>
      <c r="H20" s="38">
        <v>0.5954301075268817</v>
      </c>
      <c r="I20" s="80"/>
      <c r="M20" s="109" t="s">
        <v>119</v>
      </c>
      <c r="N20" s="77">
        <v>1.51</v>
      </c>
      <c r="O20" s="77">
        <v>1.59</v>
      </c>
      <c r="P20" s="77">
        <v>1.16</v>
      </c>
      <c r="Q20" s="77">
        <v>1.15</v>
      </c>
      <c r="R20" s="77">
        <v>1.31</v>
      </c>
    </row>
    <row r="21" spans="1:18" ht="14.25">
      <c r="A21" s="288" t="s">
        <v>51</v>
      </c>
      <c r="B21" s="30">
        <v>65</v>
      </c>
      <c r="C21" s="33">
        <v>15.96</v>
      </c>
      <c r="D21" s="81">
        <v>16.13</v>
      </c>
      <c r="E21" s="33">
        <v>275</v>
      </c>
      <c r="F21" s="79">
        <v>12.44</v>
      </c>
      <c r="G21" s="86">
        <v>11.91</v>
      </c>
      <c r="H21" s="36">
        <v>379</v>
      </c>
      <c r="I21" s="79">
        <v>14.49</v>
      </c>
      <c r="M21" s="109" t="s">
        <v>128</v>
      </c>
      <c r="N21" s="77">
        <f>(N20+N22)/2</f>
        <v>1.5352407769902912</v>
      </c>
      <c r="O21" s="77">
        <f>(O20+O22)/2</f>
        <v>1.605</v>
      </c>
      <c r="P21" s="77">
        <f>+F44</f>
        <v>1.1605224012674074</v>
      </c>
      <c r="Q21" s="77">
        <f>+G44</f>
        <v>1.08</v>
      </c>
      <c r="R21" s="77">
        <f>+I44</f>
        <v>1.2714617566535429</v>
      </c>
    </row>
    <row r="22" spans="1:18" ht="14.25">
      <c r="A22" s="289"/>
      <c r="B22" s="31">
        <v>0.09040333796940195</v>
      </c>
      <c r="C22" s="71"/>
      <c r="D22" s="82"/>
      <c r="E22" s="38">
        <v>0.38247566063977745</v>
      </c>
      <c r="F22" s="80"/>
      <c r="G22" s="87"/>
      <c r="H22" s="38">
        <v>0.5271210013908206</v>
      </c>
      <c r="I22" s="80"/>
      <c r="M22" s="109" t="s">
        <v>129</v>
      </c>
      <c r="N22" s="77">
        <f>+C46</f>
        <v>1.5604815539805825</v>
      </c>
      <c r="O22" s="77">
        <f>+D46</f>
        <v>1.62</v>
      </c>
      <c r="P22" s="77">
        <v>1.16</v>
      </c>
      <c r="Q22" s="77">
        <f>+G46</f>
        <v>1.1</v>
      </c>
      <c r="R22" s="77">
        <f>+I46</f>
        <v>1.3295614289835198</v>
      </c>
    </row>
    <row r="23" spans="1:18" ht="14.25">
      <c r="A23" s="288" t="s">
        <v>9</v>
      </c>
      <c r="B23" s="30">
        <v>102</v>
      </c>
      <c r="C23" s="33">
        <v>15.87</v>
      </c>
      <c r="D23" s="81">
        <v>16.72</v>
      </c>
      <c r="E23" s="33">
        <v>191</v>
      </c>
      <c r="F23" s="79">
        <v>12.41</v>
      </c>
      <c r="G23" s="86">
        <v>11.68</v>
      </c>
      <c r="H23" s="36">
        <v>451</v>
      </c>
      <c r="I23" s="79">
        <v>14.16</v>
      </c>
      <c r="M23" s="109" t="s">
        <v>132</v>
      </c>
      <c r="N23" s="77">
        <f>+C48</f>
        <v>1.45</v>
      </c>
      <c r="O23" s="47">
        <f>+D48</f>
        <v>1.45</v>
      </c>
      <c r="P23" s="77">
        <f>+F48</f>
        <v>1.15</v>
      </c>
      <c r="Q23" s="77">
        <f>+G48</f>
        <v>1.13</v>
      </c>
      <c r="R23" s="77">
        <f>+I48</f>
        <v>1.26</v>
      </c>
    </row>
    <row r="24" spans="1:18" ht="14.25">
      <c r="A24" s="289"/>
      <c r="B24" s="31">
        <v>0.13709677419354838</v>
      </c>
      <c r="C24" s="71"/>
      <c r="D24" s="82"/>
      <c r="E24" s="38">
        <v>0.2567204301075269</v>
      </c>
      <c r="F24" s="80"/>
      <c r="G24" s="87"/>
      <c r="H24" s="38">
        <v>0.6061827956989247</v>
      </c>
      <c r="I24" s="80"/>
      <c r="M24" s="109" t="s">
        <v>133</v>
      </c>
      <c r="N24" s="77">
        <v>1.43</v>
      </c>
      <c r="O24" s="47">
        <v>1.45</v>
      </c>
      <c r="P24" s="77">
        <v>1.12</v>
      </c>
      <c r="Q24" s="77">
        <v>1.1</v>
      </c>
      <c r="R24" s="77">
        <v>1.23</v>
      </c>
    </row>
    <row r="25" spans="1:18" ht="14.25">
      <c r="A25" s="288" t="s">
        <v>52</v>
      </c>
      <c r="B25" s="30">
        <v>20</v>
      </c>
      <c r="C25" s="33">
        <v>15.35</v>
      </c>
      <c r="D25" s="81">
        <v>15.51</v>
      </c>
      <c r="E25" s="33">
        <v>383</v>
      </c>
      <c r="F25" s="79">
        <v>11.85</v>
      </c>
      <c r="G25" s="86">
        <v>9.47</v>
      </c>
      <c r="H25" s="36">
        <v>341</v>
      </c>
      <c r="I25" s="79">
        <v>13.68</v>
      </c>
      <c r="M25" s="109" t="s">
        <v>134</v>
      </c>
      <c r="N25" s="77">
        <f>+C52</f>
        <v>1.44</v>
      </c>
      <c r="O25" s="149">
        <f>+D52</f>
        <v>1.43666</v>
      </c>
      <c r="P25" s="77">
        <f>+F52</f>
        <v>1.12</v>
      </c>
      <c r="Q25" s="77">
        <f>+G52</f>
        <v>1.11795</v>
      </c>
      <c r="R25" s="77">
        <f>+I52</f>
        <v>1.24</v>
      </c>
    </row>
    <row r="26" spans="1:18" ht="14.25">
      <c r="A26" s="304"/>
      <c r="B26" s="31">
        <v>0.026881720430107527</v>
      </c>
      <c r="C26" s="71"/>
      <c r="D26" s="82"/>
      <c r="E26" s="38">
        <v>0.5147849462365591</v>
      </c>
      <c r="F26" s="80"/>
      <c r="G26" s="87"/>
      <c r="H26" s="38">
        <v>0.4583333333333333</v>
      </c>
      <c r="I26" s="80"/>
      <c r="M26" s="109" t="s">
        <v>135</v>
      </c>
      <c r="N26" s="77">
        <f>+C54</f>
        <v>1.414555526131579</v>
      </c>
      <c r="O26" s="149">
        <f>+D54</f>
        <v>1.43666</v>
      </c>
      <c r="P26" s="77">
        <f>+F54</f>
        <v>1.130514035639097</v>
      </c>
      <c r="Q26" s="77">
        <f>+G54</f>
        <v>1.13</v>
      </c>
      <c r="R26" s="77">
        <f>+I54</f>
        <v>1.2702235071508425</v>
      </c>
    </row>
    <row r="27" spans="1:18" ht="14.25">
      <c r="A27" s="288" t="s">
        <v>53</v>
      </c>
      <c r="B27" s="30">
        <v>14</v>
      </c>
      <c r="C27" s="33">
        <v>15.11</v>
      </c>
      <c r="D27" s="83">
        <v>15.384285709999999</v>
      </c>
      <c r="E27" s="33">
        <v>418</v>
      </c>
      <c r="F27" s="79">
        <v>12.04</v>
      </c>
      <c r="G27" s="90">
        <v>11.52625</v>
      </c>
      <c r="H27" s="36">
        <v>288</v>
      </c>
      <c r="I27" s="92">
        <v>13.6</v>
      </c>
      <c r="M27" s="109" t="s">
        <v>137</v>
      </c>
      <c r="N27" s="77">
        <f>+C56</f>
        <v>1.4</v>
      </c>
      <c r="O27" s="149">
        <f>+D56</f>
        <v>1.4</v>
      </c>
      <c r="P27" s="77">
        <f>+F56</f>
        <v>1.130514035639097</v>
      </c>
      <c r="Q27" s="77">
        <f>+G56</f>
        <v>1.12</v>
      </c>
      <c r="R27" s="77">
        <f>+I56</f>
        <v>1.25</v>
      </c>
    </row>
    <row r="28" spans="1:18" ht="14.25" customHeight="1">
      <c r="A28" s="304"/>
      <c r="B28" s="31">
        <v>0.019444444444444445</v>
      </c>
      <c r="C28" s="71"/>
      <c r="D28" s="84"/>
      <c r="E28" s="38">
        <v>0.5805555555555556</v>
      </c>
      <c r="F28" s="80"/>
      <c r="G28" s="91"/>
      <c r="H28" s="38">
        <v>0.4</v>
      </c>
      <c r="I28" s="93"/>
      <c r="M28" s="109" t="s">
        <v>139</v>
      </c>
      <c r="N28" s="77">
        <f>(N27+N29)/2</f>
        <v>1.47</v>
      </c>
      <c r="O28" s="77">
        <f>(O27+O29)/2</f>
        <v>1.7009375</v>
      </c>
      <c r="P28" s="77">
        <f>+F58</f>
        <v>1.18</v>
      </c>
      <c r="Q28" s="77">
        <f>+G58</f>
        <v>1.13</v>
      </c>
      <c r="R28" s="77">
        <f>+I58</f>
        <v>1.27</v>
      </c>
    </row>
    <row r="29" spans="1:18" ht="24">
      <c r="A29" s="22" t="s">
        <v>87</v>
      </c>
      <c r="B29" s="291" t="s">
        <v>55</v>
      </c>
      <c r="C29" s="23" t="s">
        <v>131</v>
      </c>
      <c r="D29" s="23" t="s">
        <v>71</v>
      </c>
      <c r="E29" s="291" t="s">
        <v>56</v>
      </c>
      <c r="F29" s="23" t="s">
        <v>131</v>
      </c>
      <c r="G29" s="23" t="s">
        <v>72</v>
      </c>
      <c r="H29" s="291" t="s">
        <v>73</v>
      </c>
      <c r="I29" s="23" t="s">
        <v>131</v>
      </c>
      <c r="M29" s="109" t="s">
        <v>140</v>
      </c>
      <c r="N29" s="77">
        <f>+C64</f>
        <v>1.54</v>
      </c>
      <c r="O29" s="149">
        <f>+D64</f>
        <v>2.001875</v>
      </c>
      <c r="P29" s="47">
        <f>+F64</f>
        <v>1.22</v>
      </c>
      <c r="Q29" s="77">
        <f>+G64</f>
        <v>0.85025658</v>
      </c>
      <c r="R29" s="77">
        <f>+I64</f>
        <v>1.37</v>
      </c>
    </row>
    <row r="30" spans="1:18" ht="14.25">
      <c r="A30" s="24" t="s">
        <v>7</v>
      </c>
      <c r="B30" s="268"/>
      <c r="C30" s="25"/>
      <c r="D30" s="25"/>
      <c r="E30" s="268"/>
      <c r="F30" s="25"/>
      <c r="G30" s="25"/>
      <c r="H30" s="270"/>
      <c r="I30" s="25"/>
      <c r="M30" s="109" t="s">
        <v>141</v>
      </c>
      <c r="N30" s="77">
        <f>+C66</f>
        <v>1.57</v>
      </c>
      <c r="O30" s="149">
        <f>+D66</f>
        <v>1.56843333</v>
      </c>
      <c r="P30" s="77">
        <f>+F66</f>
        <v>1.33</v>
      </c>
      <c r="Q30" s="77">
        <f>+G66</f>
        <v>1.262</v>
      </c>
      <c r="R30" s="77">
        <f>+I66</f>
        <v>1.41</v>
      </c>
    </row>
    <row r="31" spans="1:18" ht="14.25">
      <c r="A31" s="26"/>
      <c r="B31" s="269"/>
      <c r="C31" s="27" t="s">
        <v>54</v>
      </c>
      <c r="D31" s="27" t="s">
        <v>54</v>
      </c>
      <c r="E31" s="269"/>
      <c r="F31" s="27" t="s">
        <v>54</v>
      </c>
      <c r="G31" s="27" t="s">
        <v>54</v>
      </c>
      <c r="H31" s="271"/>
      <c r="I31" s="27" t="s">
        <v>54</v>
      </c>
      <c r="M31" s="109" t="s">
        <v>142</v>
      </c>
      <c r="N31" s="77">
        <f>+C68</f>
        <v>1.75</v>
      </c>
      <c r="O31" s="77">
        <f>+D68</f>
        <v>1.9093333300000002</v>
      </c>
      <c r="P31" s="77">
        <f>+F68</f>
        <v>1.15</v>
      </c>
      <c r="Q31" s="77">
        <f>+G68</f>
        <v>0.60795</v>
      </c>
      <c r="R31" s="77">
        <f>+I68</f>
        <v>1.41</v>
      </c>
    </row>
    <row r="32" spans="1:21" ht="14.25">
      <c r="A32" s="288" t="s">
        <v>43</v>
      </c>
      <c r="B32" s="30">
        <v>90</v>
      </c>
      <c r="C32" s="298">
        <v>15.84</v>
      </c>
      <c r="D32" s="298">
        <v>19.31</v>
      </c>
      <c r="E32" s="33">
        <v>273</v>
      </c>
      <c r="F32" s="298">
        <v>12.34</v>
      </c>
      <c r="G32" s="298">
        <v>10.33</v>
      </c>
      <c r="H32" s="33">
        <v>382</v>
      </c>
      <c r="I32" s="298">
        <v>13.62</v>
      </c>
      <c r="J32" s="213"/>
      <c r="M32" s="109" t="s">
        <v>143</v>
      </c>
      <c r="N32" s="77">
        <f>(N31+N33)/2</f>
        <v>2.1950000000000003</v>
      </c>
      <c r="O32" s="77">
        <f>(O31+O33)/2</f>
        <v>2.639666665</v>
      </c>
      <c r="P32" s="165">
        <f>+F70</f>
        <v>1</v>
      </c>
      <c r="Q32" s="156">
        <f>+G70</f>
        <v>0.7405</v>
      </c>
      <c r="R32" s="165">
        <f>+I70</f>
        <v>1.29</v>
      </c>
      <c r="S32" s="77"/>
      <c r="U32" s="77"/>
    </row>
    <row r="33" spans="1:18" ht="14.25">
      <c r="A33" s="289"/>
      <c r="B33" s="31">
        <v>0.12080536912751678</v>
      </c>
      <c r="C33" s="295"/>
      <c r="D33" s="295"/>
      <c r="E33" s="38">
        <v>0.36644295302013424</v>
      </c>
      <c r="F33" s="295"/>
      <c r="G33" s="295"/>
      <c r="H33" s="38">
        <v>0.512751677852349</v>
      </c>
      <c r="I33" s="295"/>
      <c r="J33" s="213"/>
      <c r="M33" s="109" t="s">
        <v>145</v>
      </c>
      <c r="N33" s="168">
        <f>+C72</f>
        <v>2.64</v>
      </c>
      <c r="O33" s="168">
        <f>+D72</f>
        <v>3.37</v>
      </c>
      <c r="P33" s="168">
        <f>+F72</f>
        <v>1.08</v>
      </c>
      <c r="Q33" s="168">
        <f>+G72</f>
        <v>1.05</v>
      </c>
      <c r="R33" s="168">
        <f>+I72</f>
        <v>1.67</v>
      </c>
    </row>
    <row r="34" spans="1:18" ht="14.25">
      <c r="A34" s="288" t="s">
        <v>44</v>
      </c>
      <c r="B34" s="97">
        <v>10</v>
      </c>
      <c r="C34" s="292">
        <v>15.81798</v>
      </c>
      <c r="D34" s="305">
        <v>17.69</v>
      </c>
      <c r="E34" s="97">
        <v>252</v>
      </c>
      <c r="F34" s="292">
        <v>11.88063826222349</v>
      </c>
      <c r="G34" s="307">
        <v>7.37</v>
      </c>
      <c r="H34" s="97">
        <v>458</v>
      </c>
      <c r="I34" s="292">
        <v>14.783123092794693</v>
      </c>
      <c r="J34" s="213"/>
      <c r="M34" s="109" t="s">
        <v>146</v>
      </c>
      <c r="N34" s="168">
        <f>+C74</f>
        <v>2.28</v>
      </c>
      <c r="O34" s="168">
        <f>+D74</f>
        <v>2.55</v>
      </c>
      <c r="P34" s="168">
        <f>+F74</f>
        <v>1.17</v>
      </c>
      <c r="Q34" s="168">
        <f>+G74</f>
        <v>1.12</v>
      </c>
      <c r="R34" s="168">
        <f>+I74</f>
        <v>1.58</v>
      </c>
    </row>
    <row r="35" spans="1:18" ht="14.25">
      <c r="A35" s="289"/>
      <c r="B35" s="98">
        <v>0.013888888888888888</v>
      </c>
      <c r="C35" s="294"/>
      <c r="D35" s="306"/>
      <c r="E35" s="98">
        <v>0.35</v>
      </c>
      <c r="F35" s="294"/>
      <c r="G35" s="308"/>
      <c r="H35" s="98">
        <v>0.6361111111111111</v>
      </c>
      <c r="I35" s="294"/>
      <c r="J35" s="213"/>
      <c r="M35" s="109" t="s">
        <v>147</v>
      </c>
      <c r="N35" s="168">
        <f>+C76</f>
        <v>2.01</v>
      </c>
      <c r="O35" s="168">
        <f>+D76</f>
        <v>2.1</v>
      </c>
      <c r="P35" s="168">
        <f>+F76</f>
        <v>1.28</v>
      </c>
      <c r="Q35" s="168">
        <f>+G76</f>
        <v>1.23</v>
      </c>
      <c r="R35" s="168">
        <f>+I76</f>
        <v>1.6</v>
      </c>
    </row>
    <row r="36" spans="1:18" ht="14.25">
      <c r="A36" s="288" t="s">
        <v>45</v>
      </c>
      <c r="B36" s="30">
        <v>86</v>
      </c>
      <c r="C36" s="298">
        <v>17.12</v>
      </c>
      <c r="D36" s="310">
        <v>17.67</v>
      </c>
      <c r="E36" s="104">
        <v>203</v>
      </c>
      <c r="F36" s="292">
        <v>12.530903669120788</v>
      </c>
      <c r="G36" s="310">
        <v>11.05</v>
      </c>
      <c r="H36" s="104">
        <v>455</v>
      </c>
      <c r="I36" s="292">
        <v>14.267397997494463</v>
      </c>
      <c r="J36" s="213"/>
      <c r="M36" s="109" t="s">
        <v>148</v>
      </c>
      <c r="N36" s="168">
        <f>+C78</f>
        <v>1.91</v>
      </c>
      <c r="O36" s="168">
        <f>+D78</f>
        <v>2.2</v>
      </c>
      <c r="P36" s="168">
        <f>+F78</f>
        <v>1.35</v>
      </c>
      <c r="Q36" s="168">
        <f>+G78</f>
        <v>1.27</v>
      </c>
      <c r="R36" s="168">
        <f>+I78</f>
        <v>1.67</v>
      </c>
    </row>
    <row r="37" spans="1:18" ht="14.25">
      <c r="A37" s="289"/>
      <c r="B37" s="31">
        <v>0.116</v>
      </c>
      <c r="C37" s="309"/>
      <c r="D37" s="311"/>
      <c r="E37" s="105">
        <f>2728.49462365591%/100</f>
        <v>0.272849462365591</v>
      </c>
      <c r="F37" s="294"/>
      <c r="G37" s="311"/>
      <c r="H37" s="105">
        <f>6115.59139784946%/100</f>
        <v>0.611559139784946</v>
      </c>
      <c r="I37" s="294"/>
      <c r="J37" s="213"/>
      <c r="M37" s="109" t="s">
        <v>151</v>
      </c>
      <c r="N37" s="165">
        <f>+C80</f>
        <v>1.85</v>
      </c>
      <c r="O37" s="165">
        <f>+D80</f>
        <v>1.88644</v>
      </c>
      <c r="P37" s="165">
        <f>+F80</f>
        <v>1.39</v>
      </c>
      <c r="Q37" s="165">
        <f>+G80</f>
        <v>1.32616667</v>
      </c>
      <c r="R37" s="165">
        <f>+I80</f>
        <v>1.6</v>
      </c>
    </row>
    <row r="38" spans="1:18" ht="15">
      <c r="A38" s="283" t="s">
        <v>117</v>
      </c>
      <c r="B38" s="303"/>
      <c r="C38" s="303"/>
      <c r="D38" s="303"/>
      <c r="E38" s="303"/>
      <c r="F38" s="303"/>
      <c r="G38" s="303"/>
      <c r="H38" s="303"/>
      <c r="I38" s="303"/>
      <c r="J38" s="214"/>
      <c r="M38" s="109" t="s">
        <v>152</v>
      </c>
      <c r="N38" s="165">
        <f>+C82</f>
        <v>1.96</v>
      </c>
      <c r="O38" s="165">
        <f>+D82</f>
        <v>2.76111</v>
      </c>
      <c r="P38" s="165">
        <f>+F82</f>
        <v>1.54</v>
      </c>
      <c r="Q38" s="165">
        <f>+G82</f>
        <v>1.44182381</v>
      </c>
      <c r="R38" s="165">
        <f>+I82</f>
        <v>1.71</v>
      </c>
    </row>
    <row r="39" spans="1:18" ht="24">
      <c r="A39" s="22" t="s">
        <v>87</v>
      </c>
      <c r="B39" s="291" t="s">
        <v>55</v>
      </c>
      <c r="C39" s="23" t="s">
        <v>131</v>
      </c>
      <c r="D39" s="23" t="s">
        <v>71</v>
      </c>
      <c r="E39" s="291" t="s">
        <v>56</v>
      </c>
      <c r="F39" s="23" t="s">
        <v>131</v>
      </c>
      <c r="G39" s="23" t="s">
        <v>72</v>
      </c>
      <c r="H39" s="291" t="s">
        <v>73</v>
      </c>
      <c r="I39" s="23" t="s">
        <v>131</v>
      </c>
      <c r="J39" s="213"/>
      <c r="M39" s="109" t="s">
        <v>154</v>
      </c>
      <c r="N39" s="165">
        <f>+C84</f>
        <v>1.98</v>
      </c>
      <c r="O39" s="165">
        <f>+D84</f>
        <v>1.99</v>
      </c>
      <c r="P39" s="165">
        <f>+F84</f>
        <v>1.61</v>
      </c>
      <c r="Q39" s="165">
        <f>+G84</f>
        <v>1.55776</v>
      </c>
      <c r="R39" s="113">
        <f>+I84</f>
        <v>1.81</v>
      </c>
    </row>
    <row r="40" spans="1:18" ht="14.25">
      <c r="A40" s="24" t="s">
        <v>7</v>
      </c>
      <c r="B40" s="268"/>
      <c r="C40" s="25"/>
      <c r="D40" s="25"/>
      <c r="E40" s="268"/>
      <c r="F40" s="25"/>
      <c r="G40" s="25"/>
      <c r="H40" s="270"/>
      <c r="I40" s="25"/>
      <c r="J40" s="213"/>
      <c r="M40" s="109" t="s">
        <v>155</v>
      </c>
      <c r="N40" s="77">
        <f>(N39+N41)/2</f>
        <v>2.064010447761193</v>
      </c>
      <c r="O40" s="77">
        <f>(O39+O41)/2</f>
        <v>2.115</v>
      </c>
      <c r="P40" s="165">
        <f>+F86</f>
        <v>1.4477955025396816</v>
      </c>
      <c r="Q40" s="165">
        <f>+G86</f>
        <v>0.63</v>
      </c>
      <c r="R40" s="113">
        <f>+I86</f>
        <v>1.7927103191860523</v>
      </c>
    </row>
    <row r="41" spans="1:18" ht="14.25">
      <c r="A41" s="26"/>
      <c r="B41" s="269"/>
      <c r="C41" s="27" t="s">
        <v>118</v>
      </c>
      <c r="D41" s="27" t="s">
        <v>118</v>
      </c>
      <c r="E41" s="269"/>
      <c r="F41" s="27" t="s">
        <v>118</v>
      </c>
      <c r="G41" s="27" t="s">
        <v>118</v>
      </c>
      <c r="H41" s="271"/>
      <c r="I41" s="27" t="s">
        <v>118</v>
      </c>
      <c r="J41" s="213"/>
      <c r="M41" s="109" t="s">
        <v>156</v>
      </c>
      <c r="N41" s="165">
        <f>+C91</f>
        <v>2.1480208955223867</v>
      </c>
      <c r="O41" s="165">
        <f>+D91</f>
        <v>2.24</v>
      </c>
      <c r="P41" s="165">
        <f>+F91</f>
        <v>1.734811149262435</v>
      </c>
      <c r="Q41" s="165">
        <f>+G91</f>
        <v>1.61</v>
      </c>
      <c r="R41" s="113">
        <f>+I91</f>
        <v>1.894083015747369</v>
      </c>
    </row>
    <row r="42" spans="1:18" ht="14.25">
      <c r="A42" s="288" t="s">
        <v>46</v>
      </c>
      <c r="B42" s="30">
        <v>94</v>
      </c>
      <c r="C42" s="298">
        <v>1.51</v>
      </c>
      <c r="D42" s="298">
        <v>1.59</v>
      </c>
      <c r="E42" s="33">
        <v>250</v>
      </c>
      <c r="F42" s="298">
        <v>1.16</v>
      </c>
      <c r="G42" s="298">
        <v>1.15</v>
      </c>
      <c r="H42" s="33">
        <v>400</v>
      </c>
      <c r="I42" s="298">
        <v>1.31</v>
      </c>
      <c r="J42" s="213"/>
      <c r="M42" s="109" t="s">
        <v>157</v>
      </c>
      <c r="N42" s="165">
        <f>+C93</f>
        <v>2.251242881012085</v>
      </c>
      <c r="O42" s="165">
        <f>+D93</f>
        <v>2.69996667</v>
      </c>
      <c r="P42" s="165">
        <f>+F93</f>
        <v>1.8274</v>
      </c>
      <c r="Q42" s="165">
        <f>+G93</f>
        <v>1.77</v>
      </c>
      <c r="R42" s="113">
        <f>+I93</f>
        <v>2.0620226528795906</v>
      </c>
    </row>
    <row r="43" spans="1:18" ht="14.25">
      <c r="A43" s="289"/>
      <c r="B43" s="38">
        <f>+B42/($H42+$E42+$B42)</f>
        <v>0.12634408602150538</v>
      </c>
      <c r="C43" s="295"/>
      <c r="D43" s="295"/>
      <c r="E43" s="38">
        <f>+E42/($H42+$E42+$B42)</f>
        <v>0.33602150537634407</v>
      </c>
      <c r="F43" s="295"/>
      <c r="G43" s="295"/>
      <c r="H43" s="38">
        <f>+H42/($H42+$E42+$B42)</f>
        <v>0.5376344086021505</v>
      </c>
      <c r="I43" s="295"/>
      <c r="J43" s="213"/>
      <c r="M43" s="109" t="s">
        <v>158</v>
      </c>
      <c r="N43" s="165">
        <f>+C95</f>
        <v>2.6</v>
      </c>
      <c r="O43" s="165">
        <f>+D95</f>
        <v>2.81</v>
      </c>
      <c r="P43" s="165">
        <f>+F95</f>
        <v>1.8</v>
      </c>
      <c r="Q43" s="165">
        <f>+G95</f>
        <v>1.27</v>
      </c>
      <c r="R43" s="113">
        <f>+I95</f>
        <v>2.08</v>
      </c>
    </row>
    <row r="44" spans="1:18" ht="14.25">
      <c r="A44" s="288" t="s">
        <v>47</v>
      </c>
      <c r="B44" s="30"/>
      <c r="C44" s="33"/>
      <c r="D44" s="33"/>
      <c r="E44" s="125">
        <v>442</v>
      </c>
      <c r="F44" s="312">
        <v>1.1605224012674074</v>
      </c>
      <c r="G44" s="298">
        <v>1.08</v>
      </c>
      <c r="H44" s="125">
        <v>254</v>
      </c>
      <c r="I44" s="312">
        <v>1.2714617566535429</v>
      </c>
      <c r="J44" s="213"/>
      <c r="M44" s="109" t="s">
        <v>160</v>
      </c>
      <c r="N44" s="165">
        <f>+C97</f>
        <v>4.2927417566081</v>
      </c>
      <c r="O44" s="165">
        <f>+D97</f>
        <v>5.66</v>
      </c>
      <c r="P44" s="165">
        <f>+F97</f>
        <v>1.75600899670127</v>
      </c>
      <c r="Q44" s="165">
        <f>+G97</f>
        <v>1.56</v>
      </c>
      <c r="R44" s="113">
        <f>+I97</f>
        <v>2.4278401265170912</v>
      </c>
    </row>
    <row r="45" spans="1:18" ht="14.25">
      <c r="A45" s="289"/>
      <c r="B45" s="38"/>
      <c r="C45" s="112"/>
      <c r="D45" s="112"/>
      <c r="E45" s="126">
        <v>0.6350574712643678</v>
      </c>
      <c r="F45" s="295"/>
      <c r="G45" s="295"/>
      <c r="H45" s="126">
        <v>0.3649425287356322</v>
      </c>
      <c r="I45" s="295"/>
      <c r="J45" s="213"/>
      <c r="M45" s="109" t="s">
        <v>162</v>
      </c>
      <c r="N45" s="165">
        <f>+C99</f>
        <v>4.63</v>
      </c>
      <c r="O45" s="165">
        <f>+D99</f>
        <v>5.08</v>
      </c>
      <c r="P45" s="165">
        <f>+F99</f>
        <v>1.97</v>
      </c>
      <c r="Q45" s="165">
        <f>+G99</f>
        <v>1.81</v>
      </c>
      <c r="R45" s="113">
        <f>+I99</f>
        <v>2.69</v>
      </c>
    </row>
    <row r="46" spans="1:18" ht="14.25">
      <c r="A46" s="288" t="s">
        <v>48</v>
      </c>
      <c r="B46" s="127">
        <v>18</v>
      </c>
      <c r="C46" s="301">
        <v>1.5604815539805825</v>
      </c>
      <c r="D46" s="298">
        <v>1.62</v>
      </c>
      <c r="E46" s="127">
        <v>361</v>
      </c>
      <c r="F46" s="301">
        <v>1.162486954322483</v>
      </c>
      <c r="G46" s="292">
        <v>1.1</v>
      </c>
      <c r="H46" s="127">
        <v>364</v>
      </c>
      <c r="I46" s="301">
        <v>1.3295614289835198</v>
      </c>
      <c r="J46" s="213"/>
      <c r="M46" s="109" t="s">
        <v>163</v>
      </c>
      <c r="N46" s="165">
        <f>+C101</f>
        <v>3.579456139649123</v>
      </c>
      <c r="O46" s="165">
        <f>+D101</f>
        <v>4.31</v>
      </c>
      <c r="P46" s="165">
        <f>+F101</f>
        <v>2.005252752059045</v>
      </c>
      <c r="Q46" s="165">
        <f>+G101</f>
        <v>1.35</v>
      </c>
      <c r="R46" s="113">
        <f>+I101</f>
        <v>2.78</v>
      </c>
    </row>
    <row r="47" spans="1:18" ht="14.25">
      <c r="A47" s="289"/>
      <c r="B47" s="128">
        <f>242.261103633917%/100</f>
        <v>0.0242261103633917</v>
      </c>
      <c r="C47" s="302"/>
      <c r="D47" s="295"/>
      <c r="E47" s="128">
        <v>0.48586810228802</v>
      </c>
      <c r="F47" s="302"/>
      <c r="G47" s="293"/>
      <c r="H47" s="129">
        <f>48.9905787348587/100</f>
        <v>0.48990578734858703</v>
      </c>
      <c r="I47" s="302"/>
      <c r="J47" s="213"/>
      <c r="M47" s="109" t="s">
        <v>164</v>
      </c>
      <c r="N47" s="165"/>
      <c r="O47" s="165"/>
      <c r="P47" s="165">
        <f>+F103</f>
        <v>2.113289414213128</v>
      </c>
      <c r="Q47" s="165">
        <f>+G103</f>
        <v>1.87</v>
      </c>
      <c r="R47" s="113">
        <f>+I103</f>
        <v>2.53</v>
      </c>
    </row>
    <row r="48" spans="1:18" ht="14.25">
      <c r="A48" s="288" t="s">
        <v>49</v>
      </c>
      <c r="B48" s="127">
        <v>8</v>
      </c>
      <c r="C48" s="301">
        <v>1.45</v>
      </c>
      <c r="D48" s="298">
        <v>1.45</v>
      </c>
      <c r="E48" s="127">
        <v>506</v>
      </c>
      <c r="F48" s="301">
        <v>1.15</v>
      </c>
      <c r="G48" s="292">
        <v>1.13</v>
      </c>
      <c r="H48" s="127">
        <v>206</v>
      </c>
      <c r="I48" s="301">
        <v>1.26</v>
      </c>
      <c r="J48" s="213"/>
      <c r="M48" s="109" t="s">
        <v>165</v>
      </c>
      <c r="N48" s="165"/>
      <c r="O48" s="165"/>
      <c r="P48" s="165">
        <f>+F105</f>
        <v>2.08</v>
      </c>
      <c r="Q48" s="165">
        <f>+G105</f>
        <v>1.01</v>
      </c>
      <c r="R48" s="113">
        <f>+I105</f>
        <v>2.48</v>
      </c>
    </row>
    <row r="49" spans="1:18" ht="14.25">
      <c r="A49" s="289"/>
      <c r="B49" s="128">
        <v>0.011111111111111112</v>
      </c>
      <c r="C49" s="302"/>
      <c r="D49" s="295"/>
      <c r="E49" s="128">
        <v>0.7027777777777777</v>
      </c>
      <c r="F49" s="302"/>
      <c r="G49" s="293"/>
      <c r="H49" s="129">
        <v>0.2861111111111111</v>
      </c>
      <c r="I49" s="302"/>
      <c r="J49" s="213"/>
      <c r="M49" s="109" t="s">
        <v>166</v>
      </c>
      <c r="N49" s="165">
        <f>+C107</f>
        <v>3.733986121959184</v>
      </c>
      <c r="O49" s="165">
        <f>+D107</f>
        <v>3.92</v>
      </c>
      <c r="P49" s="165">
        <f>+F107</f>
        <v>2.223762770627704</v>
      </c>
      <c r="Q49" s="165">
        <f>+G107</f>
        <v>2.2</v>
      </c>
      <c r="R49" s="113">
        <f>+I107</f>
        <v>2.6077154256505626</v>
      </c>
    </row>
    <row r="50" spans="1:18" ht="14.25">
      <c r="A50" s="288" t="s">
        <v>50</v>
      </c>
      <c r="B50" s="127">
        <v>8</v>
      </c>
      <c r="C50" s="301">
        <v>1.43</v>
      </c>
      <c r="D50" s="298">
        <v>1.45</v>
      </c>
      <c r="E50" s="127">
        <v>359</v>
      </c>
      <c r="F50" s="301">
        <v>1.12</v>
      </c>
      <c r="G50" s="292">
        <v>1.1</v>
      </c>
      <c r="H50" s="127">
        <v>377</v>
      </c>
      <c r="I50" s="301">
        <v>1.23</v>
      </c>
      <c r="J50" s="213"/>
      <c r="M50" s="109" t="s">
        <v>167</v>
      </c>
      <c r="N50" s="165">
        <f>+C109</f>
        <v>3.6935425066339076</v>
      </c>
      <c r="O50" s="165">
        <f>+D109</f>
        <v>5.27</v>
      </c>
      <c r="P50" s="165">
        <f>+F109</f>
        <v>2.249800655540983</v>
      </c>
      <c r="Q50" s="165">
        <f>+G109</f>
        <v>2.22</v>
      </c>
      <c r="R50" s="113">
        <f>+I109</f>
        <v>3.0466224929230745</v>
      </c>
    </row>
    <row r="51" spans="1:18" ht="14.25">
      <c r="A51" s="289"/>
      <c r="B51" s="128">
        <v>0.010752688172043012</v>
      </c>
      <c r="C51" s="302"/>
      <c r="D51" s="295"/>
      <c r="E51" s="128">
        <v>0.4825268817204301</v>
      </c>
      <c r="F51" s="302"/>
      <c r="G51" s="293"/>
      <c r="H51" s="128">
        <v>0.5067204301075269</v>
      </c>
      <c r="I51" s="302"/>
      <c r="J51" s="215"/>
      <c r="M51" s="109" t="s">
        <v>168</v>
      </c>
      <c r="N51" s="165">
        <f>+C111</f>
        <v>4.61</v>
      </c>
      <c r="O51" s="165">
        <f>+D111</f>
        <v>4.62</v>
      </c>
      <c r="P51" s="165">
        <f>+F111</f>
        <v>2.27</v>
      </c>
      <c r="Q51" s="165">
        <f>+G111</f>
        <v>2.24</v>
      </c>
      <c r="R51" s="113">
        <f>+I111</f>
        <v>3.33</v>
      </c>
    </row>
    <row r="52" spans="1:18" ht="14.25">
      <c r="A52" s="288" t="s">
        <v>51</v>
      </c>
      <c r="B52" s="127">
        <v>7</v>
      </c>
      <c r="C52" s="301">
        <v>1.44</v>
      </c>
      <c r="D52" s="296">
        <v>1.43666</v>
      </c>
      <c r="E52" s="127">
        <v>228</v>
      </c>
      <c r="F52" s="301">
        <v>1.12</v>
      </c>
      <c r="G52" s="292">
        <v>1.11795</v>
      </c>
      <c r="H52" s="127">
        <v>485</v>
      </c>
      <c r="I52" s="301">
        <v>1.24</v>
      </c>
      <c r="J52" s="213"/>
      <c r="M52" s="109" t="s">
        <v>169</v>
      </c>
      <c r="N52" s="165">
        <f>+C113</f>
        <v>3.627266473699424</v>
      </c>
      <c r="O52" s="165">
        <f>+D113</f>
        <v>4.61</v>
      </c>
      <c r="P52" s="165">
        <f>+F113</f>
        <v>2.27</v>
      </c>
      <c r="Q52" s="165">
        <f>+G113</f>
        <v>2.26</v>
      </c>
      <c r="R52" s="113">
        <f>+I113</f>
        <v>2.7</v>
      </c>
    </row>
    <row r="53" spans="1:31" ht="14.25">
      <c r="A53" s="289"/>
      <c r="B53" s="128">
        <v>0.01</v>
      </c>
      <c r="C53" s="295"/>
      <c r="D53" s="295"/>
      <c r="E53" s="128">
        <v>0.317</v>
      </c>
      <c r="F53" s="295"/>
      <c r="G53" s="295"/>
      <c r="H53" s="128">
        <v>0.674</v>
      </c>
      <c r="I53" s="295"/>
      <c r="J53" s="213"/>
      <c r="M53" s="109" t="s">
        <v>170</v>
      </c>
      <c r="N53" s="165"/>
      <c r="O53" s="165"/>
      <c r="P53" s="165">
        <f>+F118</f>
        <v>2.042307798770957</v>
      </c>
      <c r="Q53" s="165">
        <f>+G118</f>
        <v>1.52</v>
      </c>
      <c r="R53" s="113">
        <f>+I118</f>
        <v>2.4752345062857137</v>
      </c>
      <c r="Y53" s="246"/>
      <c r="Z53" s="246"/>
      <c r="AA53" s="246"/>
      <c r="AB53" s="246"/>
      <c r="AC53" s="246"/>
      <c r="AD53" s="246"/>
      <c r="AE53" s="246"/>
    </row>
    <row r="54" spans="1:29" ht="14.25">
      <c r="A54" s="288" t="s">
        <v>9</v>
      </c>
      <c r="B54" s="148">
        <v>93</v>
      </c>
      <c r="C54" s="299">
        <v>1.414555526131579</v>
      </c>
      <c r="D54" s="296">
        <v>1.43666</v>
      </c>
      <c r="E54" s="148">
        <v>114</v>
      </c>
      <c r="F54" s="299">
        <v>1.130514035639097</v>
      </c>
      <c r="G54" s="292">
        <v>1.13</v>
      </c>
      <c r="H54" s="148">
        <v>537</v>
      </c>
      <c r="I54" s="299">
        <v>1.2702235071508425</v>
      </c>
      <c r="J54" s="213"/>
      <c r="M54" s="109" t="s">
        <v>171</v>
      </c>
      <c r="N54" s="165"/>
      <c r="O54" s="165"/>
      <c r="P54" s="165">
        <f>+F120</f>
        <v>1.89</v>
      </c>
      <c r="Q54" s="165">
        <f>+G120</f>
        <v>0.552</v>
      </c>
      <c r="R54" s="113">
        <f>+I120</f>
        <v>2.11</v>
      </c>
      <c r="X54" s="222"/>
      <c r="Y54" s="113"/>
      <c r="Z54" s="113"/>
      <c r="AA54" s="113"/>
      <c r="AB54" s="113"/>
      <c r="AC54" s="113"/>
    </row>
    <row r="55" spans="1:29" ht="14.25">
      <c r="A55" s="289"/>
      <c r="B55" s="128">
        <v>0.125</v>
      </c>
      <c r="C55" s="295"/>
      <c r="D55" s="295"/>
      <c r="E55" s="128">
        <v>0.1532258064516129</v>
      </c>
      <c r="F55" s="300"/>
      <c r="G55" s="295"/>
      <c r="H55" s="128">
        <v>0.7217741935483871</v>
      </c>
      <c r="I55" s="300"/>
      <c r="J55" s="213"/>
      <c r="M55" s="109" t="s">
        <v>175</v>
      </c>
      <c r="N55" s="165">
        <f>+C122</f>
        <v>2.52</v>
      </c>
      <c r="O55" s="165">
        <f>+D122</f>
        <v>3.63</v>
      </c>
      <c r="P55" s="165">
        <f>+F122</f>
        <v>1.73</v>
      </c>
      <c r="Q55" s="165">
        <f>+G122</f>
        <v>0.95</v>
      </c>
      <c r="R55" s="113">
        <f>+I122</f>
        <v>2.19</v>
      </c>
      <c r="X55" s="222"/>
      <c r="Y55" s="113"/>
      <c r="Z55" s="113"/>
      <c r="AA55" s="113"/>
      <c r="AB55" s="113"/>
      <c r="AC55" s="113"/>
    </row>
    <row r="56" spans="1:29" ht="14.25">
      <c r="A56" s="288" t="s">
        <v>52</v>
      </c>
      <c r="B56" s="148">
        <v>29</v>
      </c>
      <c r="C56" s="299">
        <v>1.4</v>
      </c>
      <c r="D56" s="296">
        <v>1.4</v>
      </c>
      <c r="E56" s="148">
        <v>56</v>
      </c>
      <c r="F56" s="299">
        <v>1.130514035639097</v>
      </c>
      <c r="G56" s="292">
        <v>1.12</v>
      </c>
      <c r="H56" s="148">
        <v>659</v>
      </c>
      <c r="I56" s="299">
        <v>1.25</v>
      </c>
      <c r="J56" s="213"/>
      <c r="M56" s="109" t="s">
        <v>176</v>
      </c>
      <c r="N56" s="165">
        <f>+C124</f>
        <v>2.42</v>
      </c>
      <c r="O56" s="165">
        <f>+D124</f>
        <v>3.54</v>
      </c>
      <c r="P56" s="165">
        <f>+F124</f>
        <v>1.65</v>
      </c>
      <c r="Q56" s="165">
        <f>+G124</f>
        <v>1.23</v>
      </c>
      <c r="R56" s="165">
        <f>+I124</f>
        <v>1.93</v>
      </c>
      <c r="X56" s="222"/>
      <c r="Y56" s="113"/>
      <c r="Z56" s="113"/>
      <c r="AA56" s="113"/>
      <c r="AB56" s="113"/>
      <c r="AC56" s="113"/>
    </row>
    <row r="57" spans="1:29" ht="14.25">
      <c r="A57" s="289"/>
      <c r="B57" s="128">
        <v>0.038978494623655914</v>
      </c>
      <c r="C57" s="295"/>
      <c r="D57" s="295"/>
      <c r="E57" s="128">
        <v>0.07526881720430108</v>
      </c>
      <c r="F57" s="295"/>
      <c r="G57" s="295"/>
      <c r="H57" s="128">
        <v>0.885752688172043</v>
      </c>
      <c r="I57" s="295"/>
      <c r="J57" s="213"/>
      <c r="M57" s="109" t="s">
        <v>178</v>
      </c>
      <c r="N57" s="165">
        <f>C126</f>
        <v>2.54</v>
      </c>
      <c r="O57" s="165">
        <f>D126</f>
        <v>2.81</v>
      </c>
      <c r="P57" s="165">
        <f>F126</f>
        <v>1.35</v>
      </c>
      <c r="Q57" s="165">
        <f>G126</f>
        <v>1.09</v>
      </c>
      <c r="R57" s="165">
        <f>I126</f>
        <v>1.77</v>
      </c>
      <c r="X57" s="222"/>
      <c r="Y57" s="113"/>
      <c r="Z57" s="113"/>
      <c r="AA57" s="113"/>
      <c r="AB57" s="113"/>
      <c r="AC57" s="113"/>
    </row>
    <row r="58" spans="1:29" ht="14.25">
      <c r="A58" s="288" t="s">
        <v>53</v>
      </c>
      <c r="B58" s="148">
        <v>0</v>
      </c>
      <c r="C58" s="299"/>
      <c r="D58" s="296"/>
      <c r="E58" s="148">
        <v>218</v>
      </c>
      <c r="F58" s="299">
        <v>1.18</v>
      </c>
      <c r="G58" s="292">
        <v>1.13</v>
      </c>
      <c r="H58" s="148">
        <v>502</v>
      </c>
      <c r="I58" s="299">
        <v>1.27</v>
      </c>
      <c r="J58" s="213"/>
      <c r="M58" s="109" t="s">
        <v>179</v>
      </c>
      <c r="N58" s="165">
        <f>C128</f>
        <v>2.31</v>
      </c>
      <c r="O58" s="165">
        <f>D128</f>
        <v>2.67</v>
      </c>
      <c r="P58" s="165">
        <f>F128</f>
        <v>1.15</v>
      </c>
      <c r="Q58" s="165">
        <f>G128</f>
        <v>0.93</v>
      </c>
      <c r="R58" s="165">
        <f>I128</f>
        <v>1.61</v>
      </c>
      <c r="X58" s="222"/>
      <c r="Y58" s="113"/>
      <c r="Z58" s="113"/>
      <c r="AA58" s="113"/>
      <c r="AB58" s="113"/>
      <c r="AC58" s="113"/>
    </row>
    <row r="59" spans="1:29" ht="14.25">
      <c r="A59" s="289"/>
      <c r="B59" s="128"/>
      <c r="C59" s="295"/>
      <c r="D59" s="295"/>
      <c r="E59" s="128">
        <v>0.30277777777777776</v>
      </c>
      <c r="F59" s="295"/>
      <c r="G59" s="295"/>
      <c r="H59" s="128">
        <v>0.6972222222222222</v>
      </c>
      <c r="I59" s="295"/>
      <c r="J59" s="213"/>
      <c r="M59" s="109" t="s">
        <v>180</v>
      </c>
      <c r="N59" s="165">
        <f>C130</f>
        <v>2.57</v>
      </c>
      <c r="O59" s="165">
        <f>D130</f>
        <v>3.12</v>
      </c>
      <c r="P59" s="165">
        <f>F130</f>
        <v>1.18</v>
      </c>
      <c r="Q59" s="165">
        <f>G130</f>
        <v>0.38</v>
      </c>
      <c r="R59" s="165">
        <f>I130</f>
        <v>1.7</v>
      </c>
      <c r="X59" s="222"/>
      <c r="Y59" s="113"/>
      <c r="Z59" s="113"/>
      <c r="AA59" s="113"/>
      <c r="AB59" s="113"/>
      <c r="AC59" s="113"/>
    </row>
    <row r="60" spans="2:29" ht="14.25">
      <c r="B60" s="48"/>
      <c r="C60" s="113">
        <f>AVERAGE(C42:C56)</f>
        <v>1.457862440016023</v>
      </c>
      <c r="D60" s="50"/>
      <c r="E60" s="50"/>
      <c r="F60" s="113">
        <f>AVERAGE(F42:F56)</f>
        <v>1.1417546783585104</v>
      </c>
      <c r="J60" s="213"/>
      <c r="M60" s="109" t="s">
        <v>181</v>
      </c>
      <c r="N60" s="165">
        <f>C132</f>
        <v>2.36</v>
      </c>
      <c r="O60" s="165">
        <f>D132</f>
        <v>2.64</v>
      </c>
      <c r="P60" s="165">
        <f>F132</f>
        <v>0.7</v>
      </c>
      <c r="Q60" s="165">
        <f>G132</f>
        <v>0.43</v>
      </c>
      <c r="R60" s="165">
        <f>I132</f>
        <v>1.57</v>
      </c>
      <c r="X60" s="222"/>
      <c r="Y60" s="113"/>
      <c r="Z60" s="113"/>
      <c r="AA60" s="113"/>
      <c r="AB60" s="113"/>
      <c r="AC60" s="113"/>
    </row>
    <row r="61" spans="1:29" ht="24">
      <c r="A61" s="22" t="s">
        <v>138</v>
      </c>
      <c r="B61" s="291" t="s">
        <v>55</v>
      </c>
      <c r="C61" s="23" t="s">
        <v>131</v>
      </c>
      <c r="D61" s="23" t="s">
        <v>71</v>
      </c>
      <c r="E61" s="291" t="s">
        <v>56</v>
      </c>
      <c r="F61" s="23" t="s">
        <v>131</v>
      </c>
      <c r="G61" s="23" t="s">
        <v>72</v>
      </c>
      <c r="H61" s="291" t="s">
        <v>73</v>
      </c>
      <c r="I61" s="23" t="s">
        <v>131</v>
      </c>
      <c r="J61" s="213"/>
      <c r="M61" s="109" t="s">
        <v>183</v>
      </c>
      <c r="N61" s="165">
        <f>C134</f>
        <v>2.19</v>
      </c>
      <c r="O61" s="165">
        <f>D134</f>
        <v>2.27</v>
      </c>
      <c r="P61" s="165">
        <f>F134</f>
        <v>0.73</v>
      </c>
      <c r="Q61" s="165">
        <f>G134</f>
        <v>0.39</v>
      </c>
      <c r="R61" s="165">
        <f>I134</f>
        <v>1.53</v>
      </c>
      <c r="X61" s="222"/>
      <c r="Y61" s="113"/>
      <c r="Z61" s="113"/>
      <c r="AA61" s="113"/>
      <c r="AB61" s="113"/>
      <c r="AC61" s="113"/>
    </row>
    <row r="62" spans="1:29" ht="14.25">
      <c r="A62" s="24" t="s">
        <v>7</v>
      </c>
      <c r="B62" s="268"/>
      <c r="C62" s="25"/>
      <c r="D62" s="25"/>
      <c r="E62" s="268"/>
      <c r="F62" s="25"/>
      <c r="G62" s="25"/>
      <c r="H62" s="270"/>
      <c r="I62" s="25"/>
      <c r="J62" s="213"/>
      <c r="M62" s="109" t="s">
        <v>184</v>
      </c>
      <c r="N62" s="165">
        <v>2.15</v>
      </c>
      <c r="O62" s="165">
        <v>2.33</v>
      </c>
      <c r="P62" s="165">
        <v>1.88</v>
      </c>
      <c r="Q62" s="165">
        <v>0.56</v>
      </c>
      <c r="R62" s="165">
        <v>1.51</v>
      </c>
      <c r="X62" s="222"/>
      <c r="Y62" s="113"/>
      <c r="Z62" s="113"/>
      <c r="AA62" s="113"/>
      <c r="AB62" s="113"/>
      <c r="AC62" s="113"/>
    </row>
    <row r="63" spans="1:29" ht="14.25">
      <c r="A63" s="26"/>
      <c r="B63" s="269"/>
      <c r="C63" s="27" t="s">
        <v>118</v>
      </c>
      <c r="D63" s="27" t="s">
        <v>118</v>
      </c>
      <c r="E63" s="269"/>
      <c r="F63" s="27" t="s">
        <v>118</v>
      </c>
      <c r="G63" s="27" t="s">
        <v>118</v>
      </c>
      <c r="H63" s="271"/>
      <c r="I63" s="27" t="s">
        <v>118</v>
      </c>
      <c r="J63" s="213"/>
      <c r="M63" s="109" t="s">
        <v>191</v>
      </c>
      <c r="N63" s="165">
        <v>2.08</v>
      </c>
      <c r="O63" s="165">
        <v>2.22</v>
      </c>
      <c r="P63" s="165">
        <v>1.85</v>
      </c>
      <c r="Q63" s="165">
        <v>0.92</v>
      </c>
      <c r="R63" s="165">
        <v>1.96</v>
      </c>
      <c r="X63" s="222"/>
      <c r="Y63" s="113"/>
      <c r="Z63" s="113"/>
      <c r="AA63" s="113"/>
      <c r="AB63" s="113"/>
      <c r="AC63" s="113"/>
    </row>
    <row r="64" spans="1:29" ht="14.25">
      <c r="A64" s="288" t="s">
        <v>43</v>
      </c>
      <c r="B64" s="30">
        <v>124</v>
      </c>
      <c r="C64" s="298">
        <v>1.54</v>
      </c>
      <c r="D64" s="296">
        <v>2.001875</v>
      </c>
      <c r="E64" s="33">
        <v>231</v>
      </c>
      <c r="F64" s="298">
        <v>1.22</v>
      </c>
      <c r="G64" s="296">
        <v>0.85025658</v>
      </c>
      <c r="H64" s="33">
        <v>390</v>
      </c>
      <c r="I64" s="298">
        <v>1.37</v>
      </c>
      <c r="J64" s="213"/>
      <c r="M64" s="109" t="s">
        <v>192</v>
      </c>
      <c r="N64" s="165">
        <v>2.05</v>
      </c>
      <c r="O64" s="165">
        <v>2.24</v>
      </c>
      <c r="P64" s="165">
        <v>1.47</v>
      </c>
      <c r="Q64" s="165">
        <v>1.41</v>
      </c>
      <c r="R64" s="165">
        <v>1.85</v>
      </c>
      <c r="X64" s="222"/>
      <c r="Y64" s="113"/>
      <c r="Z64" s="113"/>
      <c r="AA64" s="113"/>
      <c r="AB64" s="113"/>
      <c r="AC64" s="113"/>
    </row>
    <row r="65" spans="1:29" ht="14.25" customHeight="1">
      <c r="A65" s="289"/>
      <c r="B65" s="38">
        <v>0.16644295302013423</v>
      </c>
      <c r="C65" s="295"/>
      <c r="D65" s="295"/>
      <c r="E65" s="38">
        <v>0.3100671140939597</v>
      </c>
      <c r="F65" s="295"/>
      <c r="G65" s="295"/>
      <c r="H65" s="38">
        <v>0.5234899328859061</v>
      </c>
      <c r="I65" s="295"/>
      <c r="J65" s="213"/>
      <c r="M65" s="109" t="s">
        <v>193</v>
      </c>
      <c r="N65" s="165">
        <v>2.15</v>
      </c>
      <c r="O65" s="165">
        <v>2.18</v>
      </c>
      <c r="P65" s="165">
        <v>1.65</v>
      </c>
      <c r="Q65" s="165">
        <v>1.41</v>
      </c>
      <c r="R65" s="165">
        <v>1.93</v>
      </c>
      <c r="X65" s="222"/>
      <c r="Y65" s="113"/>
      <c r="Z65" s="113"/>
      <c r="AA65" s="113"/>
      <c r="AB65" s="113"/>
      <c r="AC65" s="113"/>
    </row>
    <row r="66" spans="1:29" ht="14.25" customHeight="1">
      <c r="A66" s="288" t="s">
        <v>44</v>
      </c>
      <c r="B66" s="97">
        <v>15</v>
      </c>
      <c r="C66" s="292">
        <v>1.57</v>
      </c>
      <c r="D66" s="296">
        <v>1.56843333</v>
      </c>
      <c r="E66" s="157">
        <v>386</v>
      </c>
      <c r="F66" s="298">
        <v>1.33</v>
      </c>
      <c r="G66" s="296">
        <v>1.262</v>
      </c>
      <c r="H66" s="157">
        <v>319</v>
      </c>
      <c r="I66" s="292">
        <v>1.41</v>
      </c>
      <c r="J66" s="213"/>
      <c r="M66" s="109" t="s">
        <v>201</v>
      </c>
      <c r="N66" s="165">
        <v>2.35</v>
      </c>
      <c r="O66" s="165">
        <v>2.4</v>
      </c>
      <c r="P66" s="165">
        <v>2.07</v>
      </c>
      <c r="Q66" s="165">
        <v>2</v>
      </c>
      <c r="R66" s="165">
        <v>2.25</v>
      </c>
      <c r="X66" s="222"/>
      <c r="Y66" s="113"/>
      <c r="Z66" s="113"/>
      <c r="AA66" s="113"/>
      <c r="AB66" s="113"/>
      <c r="AC66" s="113"/>
    </row>
    <row r="67" spans="1:29" ht="14.25">
      <c r="A67" s="289"/>
      <c r="B67" s="38">
        <v>0.020833333333333332</v>
      </c>
      <c r="C67" s="295"/>
      <c r="D67" s="295"/>
      <c r="E67" s="38">
        <v>0.5361111111111111</v>
      </c>
      <c r="F67" s="295"/>
      <c r="G67" s="295"/>
      <c r="H67" s="38">
        <v>0.44305555555555554</v>
      </c>
      <c r="I67" s="295"/>
      <c r="J67" s="213"/>
      <c r="M67" s="109" t="s">
        <v>202</v>
      </c>
      <c r="N67" s="165">
        <v>3.12</v>
      </c>
      <c r="O67" s="165">
        <v>3.82</v>
      </c>
      <c r="P67" s="165">
        <v>2.14</v>
      </c>
      <c r="Q67" s="165">
        <v>2.1</v>
      </c>
      <c r="R67" s="165">
        <v>2.46</v>
      </c>
      <c r="X67" s="222"/>
      <c r="Y67" s="113"/>
      <c r="Z67" s="113"/>
      <c r="AA67" s="113"/>
      <c r="AB67" s="113"/>
      <c r="AC67" s="113"/>
    </row>
    <row r="68" spans="1:29" ht="14.25">
      <c r="A68" s="288" t="s">
        <v>45</v>
      </c>
      <c r="B68" s="97">
        <v>26</v>
      </c>
      <c r="C68" s="292">
        <v>1.75</v>
      </c>
      <c r="D68" s="296">
        <v>1.9093333300000002</v>
      </c>
      <c r="E68" s="157">
        <v>500</v>
      </c>
      <c r="F68" s="298">
        <v>1.15</v>
      </c>
      <c r="G68" s="296">
        <v>0.60795</v>
      </c>
      <c r="H68" s="157">
        <v>218</v>
      </c>
      <c r="I68" s="292">
        <v>1.41</v>
      </c>
      <c r="J68" s="213"/>
      <c r="M68" s="109" t="s">
        <v>203</v>
      </c>
      <c r="N68" s="165">
        <v>3.21</v>
      </c>
      <c r="O68" s="165">
        <v>3.48</v>
      </c>
      <c r="P68" s="165">
        <v>2.16</v>
      </c>
      <c r="Q68" s="165">
        <v>2.09</v>
      </c>
      <c r="R68" s="165">
        <v>2.3</v>
      </c>
      <c r="X68" s="222"/>
      <c r="Y68" s="113"/>
      <c r="Z68" s="113"/>
      <c r="AA68" s="113"/>
      <c r="AB68" s="113"/>
      <c r="AC68" s="113"/>
    </row>
    <row r="69" spans="1:29" ht="14.25">
      <c r="A69" s="289"/>
      <c r="B69" s="38">
        <v>0.03494623655913978</v>
      </c>
      <c r="C69" s="295"/>
      <c r="D69" s="295"/>
      <c r="E69" s="38">
        <v>0.6720430107526881</v>
      </c>
      <c r="F69" s="295"/>
      <c r="G69" s="295"/>
      <c r="H69" s="38">
        <v>0.29301075268817206</v>
      </c>
      <c r="I69" s="295"/>
      <c r="J69" s="213"/>
      <c r="M69" s="109" t="s">
        <v>204</v>
      </c>
      <c r="N69" s="165">
        <v>3.08</v>
      </c>
      <c r="O69" s="165">
        <v>3.21</v>
      </c>
      <c r="P69" s="165">
        <v>2.15</v>
      </c>
      <c r="Q69" s="165">
        <v>2.07</v>
      </c>
      <c r="R69" s="165">
        <v>2.33</v>
      </c>
      <c r="X69" s="222"/>
      <c r="Y69" s="113"/>
      <c r="Z69" s="113"/>
      <c r="AA69" s="113"/>
      <c r="AB69" s="113"/>
      <c r="AC69" s="113"/>
    </row>
    <row r="70" spans="1:29" ht="14.25">
      <c r="A70" s="288" t="s">
        <v>46</v>
      </c>
      <c r="B70" s="157">
        <v>0</v>
      </c>
      <c r="C70" s="167"/>
      <c r="D70" s="166"/>
      <c r="E70" s="157">
        <v>400</v>
      </c>
      <c r="F70" s="292">
        <v>1</v>
      </c>
      <c r="G70" s="296">
        <v>0.7405</v>
      </c>
      <c r="H70" s="157">
        <v>344</v>
      </c>
      <c r="I70" s="292">
        <v>1.29</v>
      </c>
      <c r="J70" s="213"/>
      <c r="M70" s="109" t="s">
        <v>206</v>
      </c>
      <c r="N70" s="165">
        <v>2.97</v>
      </c>
      <c r="O70" s="165">
        <v>3.02</v>
      </c>
      <c r="P70" s="165">
        <v>2.23</v>
      </c>
      <c r="Q70" s="165">
        <v>2.17</v>
      </c>
      <c r="R70" s="165">
        <v>2.36</v>
      </c>
      <c r="X70" s="222"/>
      <c r="Y70" s="113"/>
      <c r="Z70" s="113"/>
      <c r="AA70" s="113"/>
      <c r="AB70" s="113"/>
      <c r="AC70" s="113"/>
    </row>
    <row r="71" spans="1:29" ht="14.25">
      <c r="A71" s="289"/>
      <c r="B71" s="112"/>
      <c r="C71" s="112"/>
      <c r="D71" s="112"/>
      <c r="E71" s="163">
        <v>0.5376344086021505</v>
      </c>
      <c r="F71" s="295"/>
      <c r="G71" s="295"/>
      <c r="H71" s="164">
        <v>0.46236559139784944</v>
      </c>
      <c r="I71" s="295"/>
      <c r="J71" s="213"/>
      <c r="M71" s="109" t="s">
        <v>211</v>
      </c>
      <c r="N71" s="165">
        <v>2.94</v>
      </c>
      <c r="O71" s="165">
        <v>3.1</v>
      </c>
      <c r="P71" s="165">
        <v>2.22</v>
      </c>
      <c r="Q71" s="165">
        <v>2.11</v>
      </c>
      <c r="R71" s="165">
        <v>2.43</v>
      </c>
      <c r="X71" s="222"/>
      <c r="Y71" s="113"/>
      <c r="Z71" s="113"/>
      <c r="AA71" s="113"/>
      <c r="AB71" s="113"/>
      <c r="AC71" s="113"/>
    </row>
    <row r="72" spans="1:29" ht="14.25">
      <c r="A72" s="288" t="s">
        <v>47</v>
      </c>
      <c r="B72" s="97">
        <v>120</v>
      </c>
      <c r="C72" s="297">
        <v>2.64</v>
      </c>
      <c r="D72" s="297">
        <v>3.37</v>
      </c>
      <c r="E72" s="157">
        <v>298</v>
      </c>
      <c r="F72" s="297">
        <v>1.08</v>
      </c>
      <c r="G72" s="297">
        <v>1.05</v>
      </c>
      <c r="H72" s="157">
        <v>254</v>
      </c>
      <c r="I72" s="297">
        <v>1.67</v>
      </c>
      <c r="J72" s="213"/>
      <c r="M72" s="109" t="s">
        <v>212</v>
      </c>
      <c r="N72" s="165">
        <v>2.96</v>
      </c>
      <c r="O72" s="165">
        <v>3.02</v>
      </c>
      <c r="P72" s="165">
        <v>2.27</v>
      </c>
      <c r="Q72" s="165">
        <v>2.2</v>
      </c>
      <c r="R72" s="165">
        <v>2.75</v>
      </c>
      <c r="X72" s="222"/>
      <c r="Y72" s="113"/>
      <c r="Z72" s="113"/>
      <c r="AA72" s="113"/>
      <c r="AB72" s="113"/>
      <c r="AC72" s="113"/>
    </row>
    <row r="73" spans="1:29" ht="14.25">
      <c r="A73" s="289"/>
      <c r="B73" s="38">
        <v>0.17857142857142858</v>
      </c>
      <c r="C73" s="295"/>
      <c r="D73" s="295"/>
      <c r="E73" s="38">
        <v>0.44345238095238093</v>
      </c>
      <c r="F73" s="295"/>
      <c r="G73" s="295"/>
      <c r="H73" s="38">
        <v>0.37797619047619047</v>
      </c>
      <c r="I73" s="295"/>
      <c r="J73" s="213"/>
      <c r="M73" s="109" t="s">
        <v>213</v>
      </c>
      <c r="N73" s="165">
        <v>2.99</v>
      </c>
      <c r="O73" s="165">
        <v>3.03</v>
      </c>
      <c r="P73" s="165">
        <v>2.31</v>
      </c>
      <c r="Q73" s="165">
        <v>2.22</v>
      </c>
      <c r="R73" s="165">
        <v>2.71</v>
      </c>
      <c r="X73" s="222"/>
      <c r="Y73" s="113"/>
      <c r="Z73" s="113"/>
      <c r="AA73" s="113"/>
      <c r="AB73" s="113"/>
      <c r="AC73" s="113"/>
    </row>
    <row r="74" spans="1:29" ht="14.25">
      <c r="A74" s="288" t="s">
        <v>48</v>
      </c>
      <c r="B74" s="97">
        <v>70</v>
      </c>
      <c r="C74" s="292">
        <v>2.28</v>
      </c>
      <c r="D74" s="296">
        <v>2.55</v>
      </c>
      <c r="E74" s="157">
        <v>214</v>
      </c>
      <c r="F74" s="292">
        <v>1.17</v>
      </c>
      <c r="G74" s="296">
        <v>1.12</v>
      </c>
      <c r="H74" s="157">
        <v>459</v>
      </c>
      <c r="I74" s="292">
        <v>1.58</v>
      </c>
      <c r="J74" s="213"/>
      <c r="M74" s="109" t="s">
        <v>214</v>
      </c>
      <c r="N74" s="165">
        <v>3.25</v>
      </c>
      <c r="O74" s="165">
        <v>3.32</v>
      </c>
      <c r="P74" s="165">
        <v>2.38</v>
      </c>
      <c r="Q74" s="165">
        <v>2.34</v>
      </c>
      <c r="R74" s="165">
        <v>2.8</v>
      </c>
      <c r="X74" s="222"/>
      <c r="Y74" s="113"/>
      <c r="Z74" s="113"/>
      <c r="AA74" s="113"/>
      <c r="AB74" s="113"/>
      <c r="AC74" s="113"/>
    </row>
    <row r="75" spans="1:29" ht="14.25">
      <c r="A75" s="289"/>
      <c r="B75" s="38">
        <v>0.09421265141318977</v>
      </c>
      <c r="C75" s="295"/>
      <c r="D75" s="295"/>
      <c r="E75" s="38">
        <v>0.288021534320323</v>
      </c>
      <c r="F75" s="295"/>
      <c r="G75" s="295"/>
      <c r="H75" s="38">
        <v>0.6177658142664872</v>
      </c>
      <c r="I75" s="295"/>
      <c r="J75" s="213"/>
      <c r="M75" s="109" t="s">
        <v>215</v>
      </c>
      <c r="N75" s="165">
        <v>3.29</v>
      </c>
      <c r="O75" s="165">
        <v>3.41</v>
      </c>
      <c r="P75" s="165">
        <v>2.5</v>
      </c>
      <c r="Q75" s="165">
        <v>2.41</v>
      </c>
      <c r="R75" s="165">
        <v>2.84</v>
      </c>
      <c r="X75" s="222"/>
      <c r="Y75" s="113"/>
      <c r="Z75" s="113"/>
      <c r="AA75" s="113"/>
      <c r="AB75" s="113"/>
      <c r="AC75" s="113"/>
    </row>
    <row r="76" spans="1:29" ht="14.25">
      <c r="A76" s="288" t="s">
        <v>49</v>
      </c>
      <c r="B76" s="97">
        <v>14</v>
      </c>
      <c r="C76" s="292">
        <v>2.01</v>
      </c>
      <c r="D76" s="296">
        <v>2.1</v>
      </c>
      <c r="E76" s="157">
        <v>272</v>
      </c>
      <c r="F76" s="292">
        <v>1.28</v>
      </c>
      <c r="G76" s="296">
        <v>1.23</v>
      </c>
      <c r="H76" s="157">
        <v>434</v>
      </c>
      <c r="I76" s="292">
        <v>1.6</v>
      </c>
      <c r="J76" s="213"/>
      <c r="M76" s="109" t="s">
        <v>216</v>
      </c>
      <c r="N76" s="165">
        <v>3.51</v>
      </c>
      <c r="O76" s="165">
        <v>3.63</v>
      </c>
      <c r="P76" s="165">
        <v>2.63</v>
      </c>
      <c r="Q76" s="165">
        <v>2.48</v>
      </c>
      <c r="R76" s="165">
        <v>3.15</v>
      </c>
      <c r="X76" s="222"/>
      <c r="Y76" s="113"/>
      <c r="Z76" s="113"/>
      <c r="AA76" s="113"/>
      <c r="AB76" s="113"/>
      <c r="AC76" s="113"/>
    </row>
    <row r="77" spans="1:29" ht="14.25">
      <c r="A77" s="289"/>
      <c r="B77" s="38">
        <v>0.019444444444444445</v>
      </c>
      <c r="C77" s="295"/>
      <c r="D77" s="295"/>
      <c r="E77" s="38">
        <v>0.37777777777777777</v>
      </c>
      <c r="F77" s="295"/>
      <c r="G77" s="295"/>
      <c r="H77" s="38">
        <v>0.6027777777777777</v>
      </c>
      <c r="I77" s="295"/>
      <c r="J77" s="213"/>
      <c r="M77" s="109" t="s">
        <v>218</v>
      </c>
      <c r="N77" s="165">
        <v>3.64</v>
      </c>
      <c r="O77" s="165">
        <v>3.81</v>
      </c>
      <c r="P77" s="165">
        <v>2.9</v>
      </c>
      <c r="Q77" s="165">
        <v>2.75</v>
      </c>
      <c r="R77" s="165">
        <v>3.19</v>
      </c>
      <c r="X77" s="222"/>
      <c r="Y77" s="113"/>
      <c r="Z77" s="113"/>
      <c r="AA77" s="113"/>
      <c r="AB77" s="113"/>
      <c r="AC77" s="113"/>
    </row>
    <row r="78" spans="1:29" ht="14.25">
      <c r="A78" s="288" t="s">
        <v>50</v>
      </c>
      <c r="B78" s="97">
        <v>81</v>
      </c>
      <c r="C78" s="292">
        <v>1.91</v>
      </c>
      <c r="D78" s="296">
        <v>2.2</v>
      </c>
      <c r="E78" s="157">
        <v>134</v>
      </c>
      <c r="F78" s="292">
        <v>1.35</v>
      </c>
      <c r="G78" s="296">
        <v>1.27</v>
      </c>
      <c r="H78" s="157">
        <v>529</v>
      </c>
      <c r="I78" s="292">
        <v>1.67</v>
      </c>
      <c r="J78" s="213"/>
      <c r="M78" s="109" t="s">
        <v>219</v>
      </c>
      <c r="N78" s="165">
        <v>3.26</v>
      </c>
      <c r="O78" s="165">
        <v>3.6</v>
      </c>
      <c r="P78" s="165">
        <v>2.65</v>
      </c>
      <c r="Q78" s="165">
        <v>2.45</v>
      </c>
      <c r="R78" s="165">
        <v>3.01</v>
      </c>
      <c r="X78" s="222"/>
      <c r="Y78" s="113"/>
      <c r="Z78" s="113"/>
      <c r="AA78" s="113"/>
      <c r="AB78" s="113"/>
      <c r="AC78" s="113"/>
    </row>
    <row r="79" spans="1:29" ht="14.25">
      <c r="A79" s="289"/>
      <c r="B79" s="38">
        <v>0.10887096774193548</v>
      </c>
      <c r="C79" s="281"/>
      <c r="D79" s="295"/>
      <c r="E79" s="38">
        <v>0.18010752688172044</v>
      </c>
      <c r="F79" s="295"/>
      <c r="G79" s="295"/>
      <c r="H79" s="38">
        <v>0.7110215053763441</v>
      </c>
      <c r="I79" s="295"/>
      <c r="J79" s="213"/>
      <c r="M79" s="109" t="s">
        <v>220</v>
      </c>
      <c r="N79" s="165">
        <v>2.87</v>
      </c>
      <c r="O79" s="165">
        <v>3.13</v>
      </c>
      <c r="P79" s="165">
        <v>2.23</v>
      </c>
      <c r="Q79" s="165">
        <v>2.11</v>
      </c>
      <c r="R79" s="165">
        <v>2.51</v>
      </c>
      <c r="X79" s="222"/>
      <c r="Y79" s="113"/>
      <c r="Z79" s="113"/>
      <c r="AA79" s="113"/>
      <c r="AB79" s="113"/>
      <c r="AC79" s="113"/>
    </row>
    <row r="80" spans="1:29" ht="14.25">
      <c r="A80" s="288" t="s">
        <v>51</v>
      </c>
      <c r="B80" s="97">
        <v>48</v>
      </c>
      <c r="C80" s="292">
        <v>1.85</v>
      </c>
      <c r="D80" s="292">
        <v>1.88644</v>
      </c>
      <c r="E80" s="157">
        <v>87</v>
      </c>
      <c r="F80" s="292">
        <v>1.39</v>
      </c>
      <c r="G80" s="292">
        <v>1.32616667</v>
      </c>
      <c r="H80" s="157">
        <v>585</v>
      </c>
      <c r="I80" s="292">
        <v>1.6</v>
      </c>
      <c r="J80" s="213"/>
      <c r="M80" s="109" t="s">
        <v>221</v>
      </c>
      <c r="N80" s="165">
        <v>3.56</v>
      </c>
      <c r="O80" s="165">
        <v>4.54</v>
      </c>
      <c r="P80" s="165">
        <v>1.84</v>
      </c>
      <c r="Q80" s="165">
        <v>1.74</v>
      </c>
      <c r="R80" s="165">
        <v>2.51</v>
      </c>
      <c r="X80" s="222"/>
      <c r="Y80" s="113"/>
      <c r="Z80" s="113"/>
      <c r="AA80" s="113"/>
      <c r="AB80" s="113"/>
      <c r="AC80" s="113"/>
    </row>
    <row r="81" spans="1:30" ht="14.25">
      <c r="A81" s="289"/>
      <c r="B81" s="38">
        <v>0.06666666666666667</v>
      </c>
      <c r="C81" s="295"/>
      <c r="D81" s="295"/>
      <c r="E81" s="38">
        <v>0.12083333333333333</v>
      </c>
      <c r="F81" s="295"/>
      <c r="G81" s="295"/>
      <c r="H81" s="38">
        <v>0.8125</v>
      </c>
      <c r="I81" s="295"/>
      <c r="J81" s="213"/>
      <c r="M81" s="109" t="s">
        <v>222</v>
      </c>
      <c r="N81" s="165">
        <v>2.69</v>
      </c>
      <c r="O81" s="165">
        <v>2.92</v>
      </c>
      <c r="P81" s="165">
        <v>1.57</v>
      </c>
      <c r="Q81" s="165">
        <v>1.57</v>
      </c>
      <c r="R81" s="165">
        <v>2.22</v>
      </c>
      <c r="X81" s="222"/>
      <c r="Y81" s="113"/>
      <c r="Z81" s="113"/>
      <c r="AA81" s="113"/>
      <c r="AB81" s="113"/>
      <c r="AC81" s="113"/>
      <c r="AD81" s="113"/>
    </row>
    <row r="82" spans="1:29" ht="14.25">
      <c r="A82" s="288" t="s">
        <v>9</v>
      </c>
      <c r="B82" s="97">
        <v>111</v>
      </c>
      <c r="C82" s="292">
        <v>1.96</v>
      </c>
      <c r="D82" s="292">
        <v>2.76111</v>
      </c>
      <c r="E82" s="157">
        <v>174</v>
      </c>
      <c r="F82" s="292">
        <v>1.54</v>
      </c>
      <c r="G82" s="292">
        <v>1.44182381</v>
      </c>
      <c r="H82" s="157">
        <v>459</v>
      </c>
      <c r="I82" s="292">
        <v>1.71</v>
      </c>
      <c r="J82" s="213"/>
      <c r="M82" s="109" t="s">
        <v>223</v>
      </c>
      <c r="N82" s="165">
        <v>2.09</v>
      </c>
      <c r="O82" s="165">
        <v>2.37</v>
      </c>
      <c r="P82" s="165">
        <v>1.47</v>
      </c>
      <c r="Q82" s="165">
        <v>1.38</v>
      </c>
      <c r="R82" s="165">
        <v>1.6</v>
      </c>
      <c r="X82" s="222"/>
      <c r="Y82" s="113"/>
      <c r="Z82" s="113"/>
      <c r="AA82" s="113"/>
      <c r="AB82" s="113"/>
      <c r="AC82" s="113"/>
    </row>
    <row r="83" spans="1:29" ht="14.25">
      <c r="A83" s="289"/>
      <c r="B83" s="38">
        <v>0.14919354838709678</v>
      </c>
      <c r="C83" s="295"/>
      <c r="D83" s="295"/>
      <c r="E83" s="38">
        <v>0.23387096774193547</v>
      </c>
      <c r="F83" s="295"/>
      <c r="G83" s="295"/>
      <c r="H83" s="38">
        <v>0.6169354838709677</v>
      </c>
      <c r="I83" s="295"/>
      <c r="J83" s="213"/>
      <c r="M83" s="109" t="s">
        <v>224</v>
      </c>
      <c r="N83" s="165"/>
      <c r="O83" s="165"/>
      <c r="P83" s="165">
        <v>1.22</v>
      </c>
      <c r="Q83" s="165">
        <v>1.01</v>
      </c>
      <c r="R83" s="165">
        <v>1.41</v>
      </c>
      <c r="X83" s="222"/>
      <c r="Y83" s="113"/>
      <c r="Z83" s="113"/>
      <c r="AA83" s="113"/>
      <c r="AB83" s="113"/>
      <c r="AC83" s="113"/>
    </row>
    <row r="84" spans="1:29" ht="14.25">
      <c r="A84" s="288" t="s">
        <v>52</v>
      </c>
      <c r="B84" s="97">
        <v>88</v>
      </c>
      <c r="C84" s="292">
        <v>1.98</v>
      </c>
      <c r="D84" s="292">
        <v>1.99</v>
      </c>
      <c r="E84" s="157">
        <v>24</v>
      </c>
      <c r="F84" s="292">
        <v>1.61</v>
      </c>
      <c r="G84" s="292">
        <v>1.55776</v>
      </c>
      <c r="H84" s="157">
        <v>632</v>
      </c>
      <c r="I84" s="292">
        <v>1.81</v>
      </c>
      <c r="J84" s="213"/>
      <c r="M84" s="109" t="s">
        <v>225</v>
      </c>
      <c r="N84" s="165">
        <v>1.7</v>
      </c>
      <c r="O84" s="165">
        <v>1.99</v>
      </c>
      <c r="P84" s="165">
        <v>1.23</v>
      </c>
      <c r="Q84" s="165">
        <v>1.18</v>
      </c>
      <c r="R84" s="165">
        <v>1.4</v>
      </c>
      <c r="X84" s="222"/>
      <c r="Y84" s="113"/>
      <c r="Z84" s="113"/>
      <c r="AA84" s="113"/>
      <c r="AB84" s="113"/>
      <c r="AC84" s="113"/>
    </row>
    <row r="85" spans="1:29" ht="14.25">
      <c r="A85" s="289"/>
      <c r="B85" s="38">
        <v>0.11827956989247312</v>
      </c>
      <c r="C85" s="295"/>
      <c r="D85" s="295"/>
      <c r="E85" s="38">
        <v>0.03225806451612903</v>
      </c>
      <c r="F85" s="295"/>
      <c r="G85" s="295"/>
      <c r="H85" s="38">
        <v>0.8494623655913979</v>
      </c>
      <c r="I85" s="295"/>
      <c r="J85" s="213"/>
      <c r="M85" s="109" t="s">
        <v>226</v>
      </c>
      <c r="N85" s="165">
        <v>1.62</v>
      </c>
      <c r="O85" s="165">
        <v>1.64</v>
      </c>
      <c r="P85" s="165">
        <v>1.24</v>
      </c>
      <c r="Q85" s="165">
        <v>1.22</v>
      </c>
      <c r="R85" s="165">
        <v>1.45</v>
      </c>
      <c r="X85" s="222"/>
      <c r="Y85" s="113"/>
      <c r="Z85" s="113"/>
      <c r="AA85" s="113"/>
      <c r="AB85" s="113"/>
      <c r="AC85" s="113"/>
    </row>
    <row r="86" spans="1:29" ht="14.25">
      <c r="A86" s="288" t="s">
        <v>53</v>
      </c>
      <c r="B86" s="97">
        <v>0</v>
      </c>
      <c r="C86" s="292"/>
      <c r="D86" s="315"/>
      <c r="E86" s="157">
        <v>118</v>
      </c>
      <c r="F86" s="292">
        <v>1.4477955025396816</v>
      </c>
      <c r="G86" s="292">
        <v>0.63</v>
      </c>
      <c r="H86" s="157">
        <v>602</v>
      </c>
      <c r="I86" s="292">
        <v>1.7927103191860523</v>
      </c>
      <c r="J86" s="213"/>
      <c r="M86" s="109" t="s">
        <v>227</v>
      </c>
      <c r="N86" s="165">
        <v>1.7</v>
      </c>
      <c r="O86" s="165">
        <v>1.72</v>
      </c>
      <c r="P86" s="165">
        <v>1.39</v>
      </c>
      <c r="Q86" s="165">
        <v>1.25</v>
      </c>
      <c r="R86" s="165">
        <v>1.62</v>
      </c>
      <c r="X86" s="222"/>
      <c r="Y86" s="113"/>
      <c r="Z86" s="113"/>
      <c r="AA86" s="113"/>
      <c r="AB86" s="113"/>
      <c r="AC86" s="113"/>
    </row>
    <row r="87" spans="1:29" ht="14.25">
      <c r="A87" s="289"/>
      <c r="B87" s="216">
        <v>0</v>
      </c>
      <c r="C87" s="293"/>
      <c r="D87" s="316"/>
      <c r="E87" s="216">
        <v>16.38888888888889</v>
      </c>
      <c r="F87" s="293"/>
      <c r="G87" s="293"/>
      <c r="H87" s="216">
        <v>83.61111111111111</v>
      </c>
      <c r="I87" s="293"/>
      <c r="J87" s="213"/>
      <c r="M87" s="109" t="s">
        <v>228</v>
      </c>
      <c r="N87" s="165">
        <v>1.71</v>
      </c>
      <c r="O87" s="165">
        <v>1.71</v>
      </c>
      <c r="P87" s="165">
        <v>1.22</v>
      </c>
      <c r="Q87" s="165">
        <v>0.76</v>
      </c>
      <c r="R87" s="165">
        <v>1.46</v>
      </c>
      <c r="X87" s="222"/>
      <c r="Y87" s="113"/>
      <c r="Z87" s="113"/>
      <c r="AA87" s="113"/>
      <c r="AB87" s="113"/>
      <c r="AC87" s="113"/>
    </row>
    <row r="88" spans="1:29" ht="24">
      <c r="A88" s="22" t="s">
        <v>161</v>
      </c>
      <c r="B88" s="291" t="s">
        <v>55</v>
      </c>
      <c r="C88" s="23" t="s">
        <v>131</v>
      </c>
      <c r="D88" s="23" t="s">
        <v>71</v>
      </c>
      <c r="E88" s="291" t="s">
        <v>56</v>
      </c>
      <c r="F88" s="23" t="s">
        <v>131</v>
      </c>
      <c r="G88" s="23" t="s">
        <v>72</v>
      </c>
      <c r="H88" s="291" t="s">
        <v>73</v>
      </c>
      <c r="I88" s="23" t="s">
        <v>131</v>
      </c>
      <c r="J88" s="213"/>
      <c r="M88" s="109" t="s">
        <v>229</v>
      </c>
      <c r="N88" s="165">
        <v>1.69</v>
      </c>
      <c r="O88" s="165">
        <v>1.81</v>
      </c>
      <c r="P88" s="165">
        <v>0.98</v>
      </c>
      <c r="Q88" s="165">
        <v>0.84</v>
      </c>
      <c r="R88" s="165">
        <v>1.45</v>
      </c>
      <c r="X88" s="222"/>
      <c r="Y88" s="113"/>
      <c r="Z88" s="113"/>
      <c r="AA88" s="113"/>
      <c r="AB88" s="113"/>
      <c r="AC88" s="113"/>
    </row>
    <row r="89" spans="1:29" ht="14.25">
      <c r="A89" s="24" t="s">
        <v>7</v>
      </c>
      <c r="B89" s="268"/>
      <c r="C89" s="25"/>
      <c r="D89" s="25"/>
      <c r="E89" s="268"/>
      <c r="F89" s="25"/>
      <c r="G89" s="25"/>
      <c r="H89" s="270"/>
      <c r="I89" s="25"/>
      <c r="J89" s="213"/>
      <c r="M89" s="109" t="s">
        <v>231</v>
      </c>
      <c r="N89" s="165">
        <v>1.93</v>
      </c>
      <c r="O89" s="165">
        <v>1.99</v>
      </c>
      <c r="P89" s="165">
        <v>0.79</v>
      </c>
      <c r="Q89" s="165">
        <v>0.69</v>
      </c>
      <c r="R89" s="165">
        <v>1.48</v>
      </c>
      <c r="X89" s="222"/>
      <c r="Y89" s="113"/>
      <c r="Z89" s="113"/>
      <c r="AA89" s="113"/>
      <c r="AB89" s="113"/>
      <c r="AC89" s="113"/>
    </row>
    <row r="90" spans="1:29" ht="24" customHeight="1">
      <c r="A90" s="26"/>
      <c r="B90" s="269"/>
      <c r="C90" s="27" t="s">
        <v>118</v>
      </c>
      <c r="D90" s="27" t="s">
        <v>118</v>
      </c>
      <c r="E90" s="269"/>
      <c r="F90" s="27" t="s">
        <v>118</v>
      </c>
      <c r="G90" s="27" t="s">
        <v>118</v>
      </c>
      <c r="H90" s="271"/>
      <c r="I90" s="27" t="s">
        <v>118</v>
      </c>
      <c r="J90" s="213"/>
      <c r="M90" s="109" t="s">
        <v>233</v>
      </c>
      <c r="N90" s="165">
        <v>1.87</v>
      </c>
      <c r="O90" s="165">
        <v>1.94</v>
      </c>
      <c r="P90" s="165">
        <v>1.02</v>
      </c>
      <c r="Q90" s="165">
        <v>0.88</v>
      </c>
      <c r="R90" s="165">
        <v>1.38</v>
      </c>
      <c r="X90" s="222"/>
      <c r="Y90" s="113"/>
      <c r="Z90" s="113"/>
      <c r="AA90" s="113"/>
      <c r="AB90" s="113"/>
      <c r="AC90" s="113"/>
    </row>
    <row r="91" spans="1:29" ht="14.25">
      <c r="A91" s="288" t="s">
        <v>43</v>
      </c>
      <c r="B91" s="97">
        <v>94</v>
      </c>
      <c r="C91" s="292">
        <v>2.1480208955223867</v>
      </c>
      <c r="D91" s="292">
        <v>2.24</v>
      </c>
      <c r="E91" s="217">
        <v>176</v>
      </c>
      <c r="F91" s="292">
        <v>1.734811149262435</v>
      </c>
      <c r="G91" s="292">
        <v>1.61</v>
      </c>
      <c r="H91" s="217">
        <v>475</v>
      </c>
      <c r="I91" s="292">
        <v>1.894083015747369</v>
      </c>
      <c r="J91" s="213"/>
      <c r="X91" s="222"/>
      <c r="Y91" s="113"/>
      <c r="Z91" s="113"/>
      <c r="AA91" s="113"/>
      <c r="AB91" s="113"/>
      <c r="AC91" s="113"/>
    </row>
    <row r="92" spans="1:29" ht="14.25">
      <c r="A92" s="289"/>
      <c r="B92" s="218">
        <v>0.1261744966442953</v>
      </c>
      <c r="C92" s="294"/>
      <c r="D92" s="294"/>
      <c r="E92" s="219">
        <v>0.23624161073825503</v>
      </c>
      <c r="F92" s="294"/>
      <c r="G92" s="294"/>
      <c r="H92" s="219">
        <v>0.6375838926174496</v>
      </c>
      <c r="I92" s="294"/>
      <c r="J92" s="213"/>
      <c r="X92" s="222"/>
      <c r="Y92" s="113"/>
      <c r="Z92" s="113"/>
      <c r="AA92" s="113"/>
      <c r="AB92" s="113"/>
      <c r="AC92" s="113"/>
    </row>
    <row r="93" spans="1:29" ht="14.25">
      <c r="A93" s="288" t="s">
        <v>44</v>
      </c>
      <c r="B93" s="97">
        <v>328</v>
      </c>
      <c r="C93" s="292">
        <v>2.251242881012085</v>
      </c>
      <c r="D93" s="292">
        <v>2.69996667</v>
      </c>
      <c r="E93" s="157">
        <v>10</v>
      </c>
      <c r="F93" s="292">
        <v>1.8274</v>
      </c>
      <c r="G93" s="292">
        <v>1.77</v>
      </c>
      <c r="H93" s="157">
        <v>382</v>
      </c>
      <c r="I93" s="292">
        <v>2.0620226528795906</v>
      </c>
      <c r="J93" s="113"/>
      <c r="X93" s="222"/>
      <c r="Y93" s="113"/>
      <c r="Z93" s="113"/>
      <c r="AA93" s="113"/>
      <c r="AB93" s="113"/>
      <c r="AC93" s="113"/>
    </row>
    <row r="94" spans="1:29" ht="13.5" customHeight="1">
      <c r="A94" s="289"/>
      <c r="B94" s="216">
        <v>45.55555555555556</v>
      </c>
      <c r="C94" s="293"/>
      <c r="D94" s="293">
        <v>0.0269996667</v>
      </c>
      <c r="E94" s="216">
        <v>1.3888888888888888</v>
      </c>
      <c r="F94" s="293"/>
      <c r="G94" s="293"/>
      <c r="H94" s="216">
        <v>53.05555555555556</v>
      </c>
      <c r="I94" s="293"/>
      <c r="X94" s="222"/>
      <c r="Y94" s="113"/>
      <c r="Z94" s="113"/>
      <c r="AA94" s="113"/>
      <c r="AB94" s="113"/>
      <c r="AC94" s="113"/>
    </row>
    <row r="95" spans="1:29" ht="13.5" customHeight="1">
      <c r="A95" s="288" t="s">
        <v>45</v>
      </c>
      <c r="B95" s="97">
        <v>83</v>
      </c>
      <c r="C95" s="292">
        <v>2.6</v>
      </c>
      <c r="D95" s="292">
        <v>2.81</v>
      </c>
      <c r="E95" s="157">
        <v>211</v>
      </c>
      <c r="F95" s="292">
        <v>1.8</v>
      </c>
      <c r="G95" s="292">
        <v>1.27</v>
      </c>
      <c r="H95" s="157">
        <v>450</v>
      </c>
      <c r="I95" s="292">
        <v>2.08</v>
      </c>
      <c r="X95" s="222"/>
      <c r="Y95" s="113"/>
      <c r="Z95" s="113"/>
      <c r="AA95" s="113"/>
      <c r="AB95" s="113"/>
      <c r="AC95" s="113"/>
    </row>
    <row r="96" spans="1:29" ht="13.5" customHeight="1">
      <c r="A96" s="289"/>
      <c r="B96" s="218">
        <v>0.112</v>
      </c>
      <c r="C96" s="293"/>
      <c r="D96" s="293">
        <v>-5.3189343399</v>
      </c>
      <c r="E96" s="38">
        <v>0.284</v>
      </c>
      <c r="F96" s="293"/>
      <c r="G96" s="293"/>
      <c r="H96" s="218">
        <v>0.605</v>
      </c>
      <c r="I96" s="293"/>
      <c r="X96" s="222"/>
      <c r="Y96" s="113"/>
      <c r="Z96" s="113"/>
      <c r="AA96" s="113"/>
      <c r="AB96" s="113"/>
      <c r="AC96" s="113"/>
    </row>
    <row r="97" spans="1:29" ht="13.5" customHeight="1">
      <c r="A97" s="288" t="s">
        <v>159</v>
      </c>
      <c r="B97" s="97">
        <v>158</v>
      </c>
      <c r="C97" s="292">
        <v>4.2927417566081</v>
      </c>
      <c r="D97" s="292">
        <v>5.66</v>
      </c>
      <c r="E97" s="157">
        <v>118</v>
      </c>
      <c r="F97" s="292">
        <v>1.75600899670127</v>
      </c>
      <c r="G97" s="292">
        <v>1.56</v>
      </c>
      <c r="H97" s="157">
        <v>468</v>
      </c>
      <c r="I97" s="292">
        <v>2.4278401265170912</v>
      </c>
      <c r="X97" s="222"/>
      <c r="Y97" s="113"/>
      <c r="Z97" s="113"/>
      <c r="AA97" s="113"/>
      <c r="AB97" s="113"/>
      <c r="AC97" s="113"/>
    </row>
    <row r="98" spans="1:29" ht="13.5" customHeight="1">
      <c r="A98" s="289"/>
      <c r="B98" s="218">
        <v>0.21236559139784947</v>
      </c>
      <c r="C98" s="293"/>
      <c r="D98" s="293">
        <v>-21.5768030197</v>
      </c>
      <c r="E98" s="218">
        <v>0.1586021505376344</v>
      </c>
      <c r="F98" s="293"/>
      <c r="G98" s="293"/>
      <c r="H98" s="218">
        <v>0.6290322580645161</v>
      </c>
      <c r="I98" s="293"/>
      <c r="X98" s="222"/>
      <c r="Y98" s="113"/>
      <c r="Z98" s="113"/>
      <c r="AA98" s="113"/>
      <c r="AB98" s="113"/>
      <c r="AC98" s="113"/>
    </row>
    <row r="99" spans="1:29" ht="13.5" customHeight="1">
      <c r="A99" s="288" t="s">
        <v>47</v>
      </c>
      <c r="B99" s="97">
        <v>26</v>
      </c>
      <c r="C99" s="292">
        <v>4.63</v>
      </c>
      <c r="D99" s="292">
        <v>5.08</v>
      </c>
      <c r="E99" s="157">
        <v>306</v>
      </c>
      <c r="F99" s="292">
        <v>1.97</v>
      </c>
      <c r="G99" s="292">
        <v>1.81</v>
      </c>
      <c r="H99" s="157">
        <v>340</v>
      </c>
      <c r="I99" s="292">
        <v>2.69</v>
      </c>
      <c r="X99" s="222"/>
      <c r="Y99" s="113"/>
      <c r="Z99" s="113"/>
      <c r="AA99" s="113"/>
      <c r="AB99" s="113"/>
      <c r="AC99" s="113"/>
    </row>
    <row r="100" spans="1:29" ht="13.5" customHeight="1">
      <c r="A100" s="289"/>
      <c r="B100" s="218">
        <v>0.03869047619047619</v>
      </c>
      <c r="C100" s="293"/>
      <c r="D100" s="293">
        <v>-76.0504090591</v>
      </c>
      <c r="E100" s="218">
        <v>0.45535714285714285</v>
      </c>
      <c r="F100" s="293"/>
      <c r="G100" s="293"/>
      <c r="H100" s="218">
        <v>0.5059523809523809</v>
      </c>
      <c r="I100" s="293"/>
      <c r="X100" s="222"/>
      <c r="Y100" s="113"/>
      <c r="Z100" s="113"/>
      <c r="AA100" s="113"/>
      <c r="AB100" s="113"/>
      <c r="AC100" s="113"/>
    </row>
    <row r="101" spans="1:29" ht="13.5" customHeight="1">
      <c r="A101" s="288" t="s">
        <v>48</v>
      </c>
      <c r="B101" s="97">
        <v>17</v>
      </c>
      <c r="C101" s="292">
        <v>3.579456139649123</v>
      </c>
      <c r="D101" s="292">
        <v>4.31</v>
      </c>
      <c r="E101" s="157">
        <v>280</v>
      </c>
      <c r="F101" s="292">
        <v>2.005252752059045</v>
      </c>
      <c r="G101" s="292">
        <v>1.35</v>
      </c>
      <c r="H101" s="157">
        <v>446</v>
      </c>
      <c r="I101" s="292">
        <v>2.78</v>
      </c>
      <c r="X101" s="222"/>
      <c r="Y101" s="113"/>
      <c r="Z101" s="113"/>
      <c r="AA101" s="113"/>
      <c r="AB101" s="113"/>
      <c r="AC101" s="113"/>
    </row>
    <row r="102" spans="1:29" ht="13.5" customHeight="1">
      <c r="A102" s="289"/>
      <c r="B102" s="218">
        <v>0.02288021534320323</v>
      </c>
      <c r="C102" s="293"/>
      <c r="D102" s="293">
        <v>-238.3112271773</v>
      </c>
      <c r="E102" s="218">
        <v>0.3768506056527591</v>
      </c>
      <c r="F102" s="293"/>
      <c r="G102" s="293"/>
      <c r="H102" s="218">
        <v>0.6002691790040376</v>
      </c>
      <c r="I102" s="293"/>
      <c r="Y102" s="113"/>
      <c r="Z102" s="113"/>
      <c r="AA102" s="113"/>
      <c r="AB102" s="113"/>
      <c r="AC102" s="113"/>
    </row>
    <row r="103" spans="1:29" ht="13.5" customHeight="1">
      <c r="A103" s="288" t="s">
        <v>49</v>
      </c>
      <c r="B103" s="232">
        <v>0</v>
      </c>
      <c r="C103" s="292" t="s">
        <v>149</v>
      </c>
      <c r="D103" s="292" t="s">
        <v>149</v>
      </c>
      <c r="E103" s="232">
        <v>359</v>
      </c>
      <c r="F103" s="292">
        <v>2.113289414213128</v>
      </c>
      <c r="G103" s="292">
        <v>1.87</v>
      </c>
      <c r="H103" s="157">
        <v>361</v>
      </c>
      <c r="I103" s="292">
        <v>2.53</v>
      </c>
      <c r="Y103" s="113"/>
      <c r="Z103" s="113"/>
      <c r="AA103" s="113"/>
      <c r="AB103" s="113"/>
      <c r="AC103" s="113"/>
    </row>
    <row r="104" spans="1:9" ht="13.5" customHeight="1">
      <c r="A104" s="289"/>
      <c r="B104" s="233">
        <v>0</v>
      </c>
      <c r="C104" s="293"/>
      <c r="D104" s="293">
        <v>-723.5536815319</v>
      </c>
      <c r="E104" s="218">
        <v>0.499</v>
      </c>
      <c r="F104" s="293"/>
      <c r="G104" s="293">
        <v>0.0187103714</v>
      </c>
      <c r="H104" s="218">
        <v>0.501</v>
      </c>
      <c r="I104" s="293"/>
    </row>
    <row r="105" spans="1:9" ht="13.5" customHeight="1">
      <c r="A105" s="288" t="s">
        <v>50</v>
      </c>
      <c r="B105" s="232">
        <v>0</v>
      </c>
      <c r="C105" s="292" t="s">
        <v>149</v>
      </c>
      <c r="D105" s="292" t="s">
        <v>149</v>
      </c>
      <c r="E105" s="232">
        <v>267</v>
      </c>
      <c r="F105" s="292">
        <v>2.08</v>
      </c>
      <c r="G105" s="292">
        <v>1.01</v>
      </c>
      <c r="H105" s="157">
        <v>477</v>
      </c>
      <c r="I105" s="292">
        <v>2.48</v>
      </c>
    </row>
    <row r="106" spans="1:9" ht="13.5" customHeight="1">
      <c r="A106" s="289"/>
      <c r="B106" s="235">
        <v>0</v>
      </c>
      <c r="C106" s="293"/>
      <c r="D106" s="293">
        <v>-723.5536815319</v>
      </c>
      <c r="E106" s="218">
        <v>0.3588709677419355</v>
      </c>
      <c r="F106" s="293"/>
      <c r="G106" s="293">
        <v>-3.6838688858</v>
      </c>
      <c r="H106" s="218">
        <v>0.6411290322580645</v>
      </c>
      <c r="I106" s="293"/>
    </row>
    <row r="107" spans="1:9" ht="13.5" customHeight="1">
      <c r="A107" s="288" t="s">
        <v>51</v>
      </c>
      <c r="B107" s="232">
        <v>29</v>
      </c>
      <c r="C107" s="292">
        <v>3.733986121959184</v>
      </c>
      <c r="D107" s="292">
        <v>3.92</v>
      </c>
      <c r="E107" s="232">
        <v>153</v>
      </c>
      <c r="F107" s="292">
        <v>2.223762770627704</v>
      </c>
      <c r="G107" s="292">
        <v>2.2</v>
      </c>
      <c r="H107" s="157">
        <v>538</v>
      </c>
      <c r="I107" s="292">
        <v>2.6077154256505626</v>
      </c>
    </row>
    <row r="108" spans="1:9" ht="13.5" customHeight="1">
      <c r="A108" s="289"/>
      <c r="B108" s="233">
        <v>4.027777777777778</v>
      </c>
      <c r="C108" s="293"/>
      <c r="D108" s="293">
        <v>-723.5536815319</v>
      </c>
      <c r="E108" s="216">
        <v>21.25</v>
      </c>
      <c r="F108" s="293"/>
      <c r="G108" s="293">
        <v>-7.386448143</v>
      </c>
      <c r="H108" s="216">
        <v>74.72222222222223</v>
      </c>
      <c r="I108" s="293"/>
    </row>
    <row r="109" spans="1:9" ht="13.5" customHeight="1">
      <c r="A109" s="288" t="s">
        <v>9</v>
      </c>
      <c r="B109" s="232">
        <v>68</v>
      </c>
      <c r="C109" s="292">
        <v>3.6935425066339076</v>
      </c>
      <c r="D109" s="292">
        <v>5.27</v>
      </c>
      <c r="E109" s="232">
        <v>91</v>
      </c>
      <c r="F109" s="292">
        <v>2.249800655540983</v>
      </c>
      <c r="G109" s="292">
        <v>2.22</v>
      </c>
      <c r="H109" s="157">
        <v>585</v>
      </c>
      <c r="I109" s="292">
        <v>3.0466224929230745</v>
      </c>
    </row>
    <row r="110" spans="1:9" ht="13.5" customHeight="1">
      <c r="A110" s="289"/>
      <c r="B110" s="235">
        <v>0.0913978494623656</v>
      </c>
      <c r="C110" s="293"/>
      <c r="D110" s="293">
        <v>-721.5536815319</v>
      </c>
      <c r="E110" s="218">
        <v>0.12231182795698925</v>
      </c>
      <c r="F110" s="293"/>
      <c r="G110" s="293">
        <v>-22.459344429</v>
      </c>
      <c r="H110" s="218">
        <v>0.7862903225806451</v>
      </c>
      <c r="I110" s="293"/>
    </row>
    <row r="111" spans="1:9" ht="13.5" customHeight="1">
      <c r="A111" s="288" t="s">
        <v>52</v>
      </c>
      <c r="B111" s="232">
        <v>12</v>
      </c>
      <c r="C111" s="292">
        <v>4.61</v>
      </c>
      <c r="D111" s="292">
        <v>4.62</v>
      </c>
      <c r="E111" s="232">
        <v>104</v>
      </c>
      <c r="F111" s="292">
        <v>2.27</v>
      </c>
      <c r="G111" s="292">
        <v>2.24</v>
      </c>
      <c r="H111" s="157">
        <v>628</v>
      </c>
      <c r="I111" s="292">
        <v>3.33</v>
      </c>
    </row>
    <row r="112" spans="1:9" ht="13.5" customHeight="1">
      <c r="A112" s="289"/>
      <c r="B112" s="235">
        <v>0.016129032258064516</v>
      </c>
      <c r="C112" s="293"/>
      <c r="D112" s="293">
        <v>-2175.2010445957</v>
      </c>
      <c r="E112" s="218">
        <v>0.13978494623655913</v>
      </c>
      <c r="F112" s="293"/>
      <c r="G112" s="293"/>
      <c r="H112" s="218">
        <v>0.8440860215053764</v>
      </c>
      <c r="I112" s="293"/>
    </row>
    <row r="113" spans="1:9" ht="13.5" customHeight="1">
      <c r="A113" s="288" t="s">
        <v>53</v>
      </c>
      <c r="B113" s="232">
        <v>57</v>
      </c>
      <c r="C113" s="292">
        <v>3.627266473699424</v>
      </c>
      <c r="D113" s="292">
        <v>4.61</v>
      </c>
      <c r="E113" s="232">
        <v>62</v>
      </c>
      <c r="F113" s="292">
        <v>2.27</v>
      </c>
      <c r="G113" s="292">
        <v>2.26</v>
      </c>
      <c r="H113" s="157">
        <v>601</v>
      </c>
      <c r="I113" s="292">
        <v>2.7</v>
      </c>
    </row>
    <row r="114" spans="1:9" ht="13.5" customHeight="1">
      <c r="A114" s="289"/>
      <c r="B114" s="235">
        <v>0.079</v>
      </c>
      <c r="C114" s="293"/>
      <c r="D114" s="293">
        <v>-6534.8431337871</v>
      </c>
      <c r="E114" s="218">
        <v>0.086</v>
      </c>
      <c r="F114" s="293"/>
      <c r="G114" s="293"/>
      <c r="H114" s="218">
        <v>0.835</v>
      </c>
      <c r="I114" s="293"/>
    </row>
    <row r="115" spans="1:29" ht="24">
      <c r="A115" s="22" t="s">
        <v>182</v>
      </c>
      <c r="B115" s="291" t="s">
        <v>55</v>
      </c>
      <c r="C115" s="23" t="s">
        <v>131</v>
      </c>
      <c r="D115" s="23" t="s">
        <v>71</v>
      </c>
      <c r="E115" s="291" t="s">
        <v>56</v>
      </c>
      <c r="F115" s="23" t="s">
        <v>131</v>
      </c>
      <c r="G115" s="23" t="s">
        <v>72</v>
      </c>
      <c r="H115" s="291" t="s">
        <v>73</v>
      </c>
      <c r="I115" s="23" t="s">
        <v>131</v>
      </c>
      <c r="J115" s="213"/>
      <c r="X115" s="222"/>
      <c r="Y115" s="113"/>
      <c r="Z115" s="113"/>
      <c r="AA115" s="113"/>
      <c r="AB115" s="113"/>
      <c r="AC115" s="113"/>
    </row>
    <row r="116" spans="1:29" ht="14.25">
      <c r="A116" s="24" t="s">
        <v>7</v>
      </c>
      <c r="B116" s="268"/>
      <c r="C116" s="25"/>
      <c r="D116" s="25"/>
      <c r="E116" s="268"/>
      <c r="F116" s="25"/>
      <c r="G116" s="25"/>
      <c r="H116" s="270"/>
      <c r="I116" s="25"/>
      <c r="J116" s="213"/>
      <c r="X116" s="222"/>
      <c r="Y116" s="113"/>
      <c r="Z116" s="113"/>
      <c r="AA116" s="113"/>
      <c r="AB116" s="113"/>
      <c r="AC116" s="113"/>
    </row>
    <row r="117" spans="1:29" ht="24" customHeight="1">
      <c r="A117" s="26"/>
      <c r="B117" s="269"/>
      <c r="C117" s="27" t="s">
        <v>118</v>
      </c>
      <c r="D117" s="27" t="s">
        <v>118</v>
      </c>
      <c r="E117" s="269"/>
      <c r="F117" s="27" t="s">
        <v>118</v>
      </c>
      <c r="G117" s="27" t="s">
        <v>118</v>
      </c>
      <c r="H117" s="271"/>
      <c r="I117" s="27" t="s">
        <v>118</v>
      </c>
      <c r="J117" s="213"/>
      <c r="X117" s="222"/>
      <c r="Y117" s="113"/>
      <c r="Z117" s="113"/>
      <c r="AA117" s="113"/>
      <c r="AB117" s="113"/>
      <c r="AC117" s="113"/>
    </row>
    <row r="118" spans="1:9" ht="13.5" customHeight="1">
      <c r="A118" s="288" t="s">
        <v>43</v>
      </c>
      <c r="B118" s="232">
        <v>0</v>
      </c>
      <c r="C118" s="292" t="s">
        <v>149</v>
      </c>
      <c r="D118" s="292" t="s">
        <v>149</v>
      </c>
      <c r="E118" s="232">
        <v>569</v>
      </c>
      <c r="F118" s="292">
        <v>2.042307798770957</v>
      </c>
      <c r="G118" s="292">
        <v>1.52</v>
      </c>
      <c r="H118" s="157">
        <v>175</v>
      </c>
      <c r="I118" s="292">
        <v>2.4752345062857137</v>
      </c>
    </row>
    <row r="119" spans="1:9" ht="13.5" customHeight="1">
      <c r="A119" s="289"/>
      <c r="B119" s="235">
        <v>0</v>
      </c>
      <c r="C119" s="293"/>
      <c r="D119" s="293">
        <v>-10894.4852229785</v>
      </c>
      <c r="E119" s="218">
        <v>0.7647849462365591</v>
      </c>
      <c r="F119" s="293"/>
      <c r="G119" s="293"/>
      <c r="H119" s="218">
        <v>0.23521505376344087</v>
      </c>
      <c r="I119" s="293"/>
    </row>
    <row r="120" spans="1:9" ht="13.5" customHeight="1">
      <c r="A120" s="288" t="s">
        <v>44</v>
      </c>
      <c r="B120" s="232">
        <v>0</v>
      </c>
      <c r="C120" s="292" t="s">
        <v>149</v>
      </c>
      <c r="D120" s="292" t="s">
        <v>149</v>
      </c>
      <c r="E120" s="232">
        <v>344</v>
      </c>
      <c r="F120" s="292">
        <v>1.89</v>
      </c>
      <c r="G120" s="292">
        <v>0.552</v>
      </c>
      <c r="H120" s="157">
        <v>376</v>
      </c>
      <c r="I120" s="292">
        <v>2.11</v>
      </c>
    </row>
    <row r="121" spans="1:9" ht="13.5" customHeight="1">
      <c r="A121" s="289"/>
      <c r="B121" s="235">
        <v>0</v>
      </c>
      <c r="C121" s="293"/>
      <c r="D121" s="293">
        <v>-10893.4852229785</v>
      </c>
      <c r="E121" s="218">
        <v>0.4777777777777778</v>
      </c>
      <c r="F121" s="294"/>
      <c r="G121" s="293"/>
      <c r="H121" s="218">
        <v>0.5222222222222223</v>
      </c>
      <c r="I121" s="293"/>
    </row>
    <row r="122" spans="1:9" ht="13.5" customHeight="1">
      <c r="A122" s="288" t="s">
        <v>45</v>
      </c>
      <c r="B122" s="232">
        <v>42</v>
      </c>
      <c r="C122" s="292">
        <v>2.52</v>
      </c>
      <c r="D122" s="292">
        <v>3.63</v>
      </c>
      <c r="E122" s="232">
        <v>289</v>
      </c>
      <c r="F122" s="292">
        <v>1.73</v>
      </c>
      <c r="G122" s="292">
        <v>0.95</v>
      </c>
      <c r="H122" s="157">
        <v>413</v>
      </c>
      <c r="I122" s="292">
        <v>2.19</v>
      </c>
    </row>
    <row r="123" spans="1:9" ht="13.5" customHeight="1">
      <c r="A123" s="289"/>
      <c r="B123" s="235">
        <v>0.056451612903225805</v>
      </c>
      <c r="C123" s="293"/>
      <c r="D123" s="293">
        <v>-10892.4852229785</v>
      </c>
      <c r="E123" s="218">
        <v>0.38844086021505375</v>
      </c>
      <c r="F123" s="294"/>
      <c r="G123" s="293"/>
      <c r="H123" s="218">
        <v>0.5551075268817204</v>
      </c>
      <c r="I123" s="293"/>
    </row>
    <row r="124" spans="1:9" ht="13.5" customHeight="1">
      <c r="A124" s="288" t="s">
        <v>159</v>
      </c>
      <c r="B124" s="232">
        <v>47</v>
      </c>
      <c r="C124" s="292">
        <v>2.42</v>
      </c>
      <c r="D124" s="292">
        <v>3.54</v>
      </c>
      <c r="E124" s="232">
        <v>153</v>
      </c>
      <c r="F124" s="292">
        <v>1.65</v>
      </c>
      <c r="G124" s="292">
        <v>1.23</v>
      </c>
      <c r="H124" s="157">
        <v>544</v>
      </c>
      <c r="I124" s="292">
        <v>1.93</v>
      </c>
    </row>
    <row r="125" spans="1:9" ht="13.5" customHeight="1">
      <c r="A125" s="289"/>
      <c r="B125" s="235">
        <v>0.06317204301075269</v>
      </c>
      <c r="C125" s="293"/>
      <c r="D125" s="293">
        <v>-32684.7156689355</v>
      </c>
      <c r="E125" s="218">
        <v>0.2056451612903226</v>
      </c>
      <c r="F125" s="294"/>
      <c r="G125" s="293"/>
      <c r="H125" s="218">
        <v>0.7311827956989247</v>
      </c>
      <c r="I125" s="293"/>
    </row>
    <row r="126" spans="1:9" ht="13.5" customHeight="1">
      <c r="A126" s="288" t="s">
        <v>47</v>
      </c>
      <c r="B126" s="232">
        <v>35</v>
      </c>
      <c r="C126" s="292">
        <v>2.54</v>
      </c>
      <c r="D126" s="292">
        <v>2.81</v>
      </c>
      <c r="E126" s="232">
        <v>352</v>
      </c>
      <c r="F126" s="292">
        <v>1.35</v>
      </c>
      <c r="G126" s="292">
        <v>1.09</v>
      </c>
      <c r="H126" s="157">
        <v>285</v>
      </c>
      <c r="I126" s="292">
        <v>1.77</v>
      </c>
    </row>
    <row r="127" spans="1:9" ht="13.5" customHeight="1">
      <c r="A127" s="289"/>
      <c r="B127" s="235">
        <v>0.052083333333333336</v>
      </c>
      <c r="C127" s="293"/>
      <c r="D127" s="293">
        <v>-98061.2270068065</v>
      </c>
      <c r="E127" s="218">
        <v>0.5238095238095238</v>
      </c>
      <c r="F127" s="294"/>
      <c r="G127" s="293"/>
      <c r="H127" s="218">
        <v>0.42410714285714285</v>
      </c>
      <c r="I127" s="293"/>
    </row>
    <row r="128" spans="1:9" ht="13.5" customHeight="1">
      <c r="A128" s="288" t="s">
        <v>48</v>
      </c>
      <c r="B128" s="232">
        <v>44</v>
      </c>
      <c r="C128" s="292">
        <v>2.31</v>
      </c>
      <c r="D128" s="292">
        <v>2.67</v>
      </c>
      <c r="E128" s="232">
        <v>153</v>
      </c>
      <c r="F128" s="292">
        <v>1.15</v>
      </c>
      <c r="G128" s="292">
        <v>0.93</v>
      </c>
      <c r="H128" s="157">
        <v>546</v>
      </c>
      <c r="I128" s="292">
        <v>1.61</v>
      </c>
    </row>
    <row r="129" spans="1:9" ht="13.5" customHeight="1">
      <c r="A129" s="289"/>
      <c r="B129" s="235">
        <v>0.059219380888290714</v>
      </c>
      <c r="C129" s="293"/>
      <c r="D129" s="293">
        <v>-163437.738344677</v>
      </c>
      <c r="E129" s="218">
        <v>0.20592193808882908</v>
      </c>
      <c r="F129" s="294"/>
      <c r="G129" s="293"/>
      <c r="H129" s="218">
        <v>0.7348586810228802</v>
      </c>
      <c r="I129" s="293"/>
    </row>
    <row r="130" spans="1:10" ht="13.5" customHeight="1">
      <c r="A130" s="288" t="s">
        <v>49</v>
      </c>
      <c r="B130" s="232">
        <v>79</v>
      </c>
      <c r="C130" s="292">
        <v>2.57</v>
      </c>
      <c r="D130" s="292">
        <v>3.12</v>
      </c>
      <c r="E130" s="232">
        <v>123</v>
      </c>
      <c r="F130" s="292">
        <v>1.18</v>
      </c>
      <c r="G130" s="292">
        <v>0.38</v>
      </c>
      <c r="H130" s="157">
        <v>518</v>
      </c>
      <c r="I130" s="292">
        <v>1.7</v>
      </c>
      <c r="J130" s="9"/>
    </row>
    <row r="131" spans="1:9" ht="14.25">
      <c r="A131" s="289"/>
      <c r="B131" s="235">
        <v>0.10972222222222222</v>
      </c>
      <c r="C131" s="293"/>
      <c r="D131" s="293">
        <v>-163437.738344677</v>
      </c>
      <c r="E131" s="218">
        <v>0.17083333333333334</v>
      </c>
      <c r="F131" s="294"/>
      <c r="G131" s="293"/>
      <c r="H131" s="218">
        <v>0.7194444444444444</v>
      </c>
      <c r="I131" s="293"/>
    </row>
    <row r="132" spans="1:10" ht="13.5" customHeight="1">
      <c r="A132" s="288" t="s">
        <v>50</v>
      </c>
      <c r="B132" s="257">
        <v>19</v>
      </c>
      <c r="C132" s="286">
        <v>2.36</v>
      </c>
      <c r="D132" s="286">
        <v>2.64</v>
      </c>
      <c r="E132" s="257">
        <v>86</v>
      </c>
      <c r="F132" s="286">
        <v>0.7</v>
      </c>
      <c r="G132" s="286">
        <v>0.43</v>
      </c>
      <c r="H132" s="258">
        <v>639</v>
      </c>
      <c r="I132" s="286">
        <v>1.57</v>
      </c>
      <c r="J132" s="9"/>
    </row>
    <row r="133" spans="1:9" ht="14.25">
      <c r="A133" s="289"/>
      <c r="B133" s="259">
        <v>0.025537634408602152</v>
      </c>
      <c r="C133" s="290"/>
      <c r="D133" s="287">
        <v>-163437.738344677</v>
      </c>
      <c r="E133" s="260">
        <v>0.11559139784946236</v>
      </c>
      <c r="F133" s="290"/>
      <c r="G133" s="287"/>
      <c r="H133" s="260">
        <v>0.8588709677419355</v>
      </c>
      <c r="I133" s="287"/>
    </row>
    <row r="134" spans="1:10" ht="13.5" customHeight="1">
      <c r="A134" s="288" t="s">
        <v>51</v>
      </c>
      <c r="B134" s="257">
        <v>44</v>
      </c>
      <c r="C134" s="286">
        <v>2.19</v>
      </c>
      <c r="D134" s="286">
        <v>2.27</v>
      </c>
      <c r="E134" s="257">
        <v>76</v>
      </c>
      <c r="F134" s="286">
        <v>0.73</v>
      </c>
      <c r="G134" s="286">
        <v>0.39</v>
      </c>
      <c r="H134" s="258">
        <v>600</v>
      </c>
      <c r="I134" s="286">
        <v>1.53</v>
      </c>
      <c r="J134" s="9"/>
    </row>
    <row r="135" spans="1:9" ht="14.25">
      <c r="A135" s="289"/>
      <c r="B135" s="259">
        <v>0.06111111111111111</v>
      </c>
      <c r="C135" s="290"/>
      <c r="D135" s="287">
        <v>-163437.738344677</v>
      </c>
      <c r="E135" s="260">
        <v>0.10555555555555556</v>
      </c>
      <c r="F135" s="290"/>
      <c r="G135" s="287"/>
      <c r="H135" s="260">
        <v>0.8333333333333334</v>
      </c>
      <c r="I135" s="287"/>
    </row>
    <row r="136" spans="1:10" ht="13.5" customHeight="1">
      <c r="A136" s="288" t="s">
        <v>9</v>
      </c>
      <c r="B136" s="257">
        <v>77</v>
      </c>
      <c r="C136" s="286">
        <v>2.15</v>
      </c>
      <c r="D136" s="286">
        <v>2.33</v>
      </c>
      <c r="E136" s="257">
        <v>2</v>
      </c>
      <c r="F136" s="286">
        <v>1.88</v>
      </c>
      <c r="G136" s="286">
        <v>0.56</v>
      </c>
      <c r="H136" s="258">
        <v>665</v>
      </c>
      <c r="I136" s="286">
        <v>1.51</v>
      </c>
      <c r="J136" s="9"/>
    </row>
    <row r="137" spans="1:9" ht="14.25">
      <c r="A137" s="289"/>
      <c r="B137" s="259">
        <v>0.10349462365591398</v>
      </c>
      <c r="C137" s="290"/>
      <c r="D137" s="287">
        <v>-163437.738344677</v>
      </c>
      <c r="E137" s="260">
        <v>0.002688172043010753</v>
      </c>
      <c r="F137" s="290"/>
      <c r="G137" s="287"/>
      <c r="H137" s="260">
        <v>0.8938172043010753</v>
      </c>
      <c r="I137" s="287"/>
    </row>
    <row r="138" spans="1:10" ht="13.5" customHeight="1">
      <c r="A138" s="288" t="s">
        <v>52</v>
      </c>
      <c r="B138" s="257">
        <v>16</v>
      </c>
      <c r="C138" s="286">
        <v>2.08</v>
      </c>
      <c r="D138" s="286">
        <v>2.22</v>
      </c>
      <c r="E138" s="257">
        <v>53</v>
      </c>
      <c r="F138" s="286">
        <v>1.85</v>
      </c>
      <c r="G138" s="286">
        <v>0.92</v>
      </c>
      <c r="H138" s="258">
        <v>675</v>
      </c>
      <c r="I138" s="286">
        <v>1.96</v>
      </c>
      <c r="J138" s="9"/>
    </row>
    <row r="139" spans="1:9" ht="14.25">
      <c r="A139" s="289"/>
      <c r="B139" s="259">
        <v>0.021505376344086023</v>
      </c>
      <c r="C139" s="290"/>
      <c r="D139" s="287">
        <v>-163437.738344677</v>
      </c>
      <c r="E139" s="260">
        <v>0.07123655913978495</v>
      </c>
      <c r="F139" s="290"/>
      <c r="G139" s="287"/>
      <c r="H139" s="260">
        <v>0.907258064516129</v>
      </c>
      <c r="I139" s="287"/>
    </row>
    <row r="140" spans="1:10" ht="13.5" customHeight="1">
      <c r="A140" s="288" t="s">
        <v>53</v>
      </c>
      <c r="B140" s="257">
        <v>190</v>
      </c>
      <c r="C140" s="286">
        <v>2.05</v>
      </c>
      <c r="D140" s="286">
        <v>2.24</v>
      </c>
      <c r="E140" s="257">
        <v>38</v>
      </c>
      <c r="F140" s="286">
        <v>1.47</v>
      </c>
      <c r="G140" s="286">
        <v>1.41</v>
      </c>
      <c r="H140" s="258">
        <v>492</v>
      </c>
      <c r="I140" s="286">
        <v>1.85</v>
      </c>
      <c r="J140" s="9"/>
    </row>
    <row r="141" spans="1:9" ht="14.25">
      <c r="A141" s="289"/>
      <c r="B141" s="259">
        <v>0.2638888888888889</v>
      </c>
      <c r="C141" s="290"/>
      <c r="D141" s="287">
        <v>-163437.738344677</v>
      </c>
      <c r="E141" s="260">
        <v>0.05277777777777778</v>
      </c>
      <c r="F141" s="290"/>
      <c r="G141" s="287"/>
      <c r="H141" s="260">
        <v>0.6833333333333333</v>
      </c>
      <c r="I141" s="287"/>
    </row>
    <row r="142" spans="1:29" ht="24">
      <c r="A142" s="22" t="s">
        <v>194</v>
      </c>
      <c r="B142" s="291" t="s">
        <v>55</v>
      </c>
      <c r="C142" s="23" t="s">
        <v>131</v>
      </c>
      <c r="D142" s="23" t="s">
        <v>71</v>
      </c>
      <c r="E142" s="291" t="s">
        <v>56</v>
      </c>
      <c r="F142" s="23" t="s">
        <v>131</v>
      </c>
      <c r="G142" s="23" t="s">
        <v>72</v>
      </c>
      <c r="H142" s="291" t="s">
        <v>73</v>
      </c>
      <c r="I142" s="23" t="s">
        <v>131</v>
      </c>
      <c r="J142" s="213"/>
      <c r="X142" s="222"/>
      <c r="Y142" s="113"/>
      <c r="Z142" s="113"/>
      <c r="AA142" s="113"/>
      <c r="AB142" s="113"/>
      <c r="AC142" s="113"/>
    </row>
    <row r="143" spans="1:29" ht="14.25">
      <c r="A143" s="24" t="s">
        <v>7</v>
      </c>
      <c r="B143" s="268"/>
      <c r="C143" s="25"/>
      <c r="D143" s="25"/>
      <c r="E143" s="268"/>
      <c r="F143" s="25"/>
      <c r="G143" s="25"/>
      <c r="H143" s="270"/>
      <c r="I143" s="25"/>
      <c r="J143" s="213"/>
      <c r="X143" s="222"/>
      <c r="Y143" s="113"/>
      <c r="Z143" s="113"/>
      <c r="AA143" s="113"/>
      <c r="AB143" s="113"/>
      <c r="AC143" s="113"/>
    </row>
    <row r="144" spans="1:29" ht="24" customHeight="1">
      <c r="A144" s="26"/>
      <c r="B144" s="269"/>
      <c r="C144" s="27" t="s">
        <v>118</v>
      </c>
      <c r="D144" s="27" t="s">
        <v>118</v>
      </c>
      <c r="E144" s="269"/>
      <c r="F144" s="27" t="s">
        <v>118</v>
      </c>
      <c r="G144" s="27" t="s">
        <v>118</v>
      </c>
      <c r="H144" s="271"/>
      <c r="I144" s="27" t="s">
        <v>118</v>
      </c>
      <c r="J144" s="213"/>
      <c r="X144" s="222"/>
      <c r="Y144" s="113"/>
      <c r="Z144" s="113"/>
      <c r="AA144" s="113"/>
      <c r="AB144" s="113"/>
      <c r="AC144" s="113"/>
    </row>
    <row r="145" spans="1:10" ht="13.5" customHeight="1">
      <c r="A145" s="288" t="s">
        <v>43</v>
      </c>
      <c r="B145" s="257">
        <v>110</v>
      </c>
      <c r="C145" s="286">
        <v>2.15</v>
      </c>
      <c r="D145" s="286">
        <v>2.18</v>
      </c>
      <c r="E145" s="257">
        <v>178</v>
      </c>
      <c r="F145" s="286">
        <v>1.65</v>
      </c>
      <c r="G145" s="286">
        <v>1.41</v>
      </c>
      <c r="H145" s="258">
        <v>457</v>
      </c>
      <c r="I145" s="286">
        <v>1.93</v>
      </c>
      <c r="J145" s="9"/>
    </row>
    <row r="146" spans="1:9" ht="14.25">
      <c r="A146" s="289"/>
      <c r="B146" s="259">
        <v>0.1476510067114094</v>
      </c>
      <c r="C146" s="290"/>
      <c r="D146" s="287">
        <v>-163437.738344677</v>
      </c>
      <c r="E146" s="260">
        <v>0.2389261744966443</v>
      </c>
      <c r="F146" s="290"/>
      <c r="G146" s="287"/>
      <c r="H146" s="260">
        <v>0.6134228187919463</v>
      </c>
      <c r="I146" s="287"/>
    </row>
    <row r="147" spans="1:10" ht="13.5" customHeight="1">
      <c r="A147" s="288" t="s">
        <v>44</v>
      </c>
      <c r="B147" s="257">
        <v>47</v>
      </c>
      <c r="C147" s="286">
        <v>2.35</v>
      </c>
      <c r="D147" s="286">
        <v>2.4</v>
      </c>
      <c r="E147" s="257">
        <v>124</v>
      </c>
      <c r="F147" s="286">
        <v>2.07</v>
      </c>
      <c r="G147" s="286">
        <v>2</v>
      </c>
      <c r="H147" s="258">
        <v>549</v>
      </c>
      <c r="I147" s="286">
        <v>2.25</v>
      </c>
      <c r="J147" s="9"/>
    </row>
    <row r="148" spans="1:9" ht="14.25">
      <c r="A148" s="289"/>
      <c r="B148" s="259">
        <v>0.06527777777777778</v>
      </c>
      <c r="C148" s="290"/>
      <c r="D148" s="287">
        <v>-163437.738344677</v>
      </c>
      <c r="E148" s="260">
        <v>0.17222222222222222</v>
      </c>
      <c r="F148" s="290"/>
      <c r="G148" s="287"/>
      <c r="H148" s="260">
        <v>0.7625</v>
      </c>
      <c r="I148" s="287"/>
    </row>
    <row r="149" spans="1:10" ht="13.5" customHeight="1">
      <c r="A149" s="288" t="s">
        <v>45</v>
      </c>
      <c r="B149" s="257">
        <v>124</v>
      </c>
      <c r="C149" s="286">
        <v>3.12</v>
      </c>
      <c r="D149" s="286">
        <v>3.82</v>
      </c>
      <c r="E149" s="257">
        <v>168</v>
      </c>
      <c r="F149" s="286">
        <v>2.14</v>
      </c>
      <c r="G149" s="286">
        <v>2.1</v>
      </c>
      <c r="H149" s="258">
        <v>452</v>
      </c>
      <c r="I149" s="286">
        <v>2.46</v>
      </c>
      <c r="J149" s="9"/>
    </row>
    <row r="150" spans="1:9" ht="14.25">
      <c r="A150" s="289"/>
      <c r="B150" s="259">
        <v>0.16666666666666666</v>
      </c>
      <c r="C150" s="290"/>
      <c r="D150" s="287">
        <v>-163437.738344677</v>
      </c>
      <c r="E150" s="260">
        <v>0.22580645161290322</v>
      </c>
      <c r="F150" s="290"/>
      <c r="G150" s="287"/>
      <c r="H150" s="260">
        <v>0.6075268817204301</v>
      </c>
      <c r="I150" s="287"/>
    </row>
    <row r="151" spans="1:10" ht="13.5" customHeight="1">
      <c r="A151" s="288" t="s">
        <v>159</v>
      </c>
      <c r="B151" s="257">
        <v>42</v>
      </c>
      <c r="C151" s="286">
        <v>3.21</v>
      </c>
      <c r="D151" s="286">
        <v>3.48</v>
      </c>
      <c r="E151" s="257">
        <v>185</v>
      </c>
      <c r="F151" s="286">
        <v>2.16</v>
      </c>
      <c r="G151" s="286">
        <v>2.09</v>
      </c>
      <c r="H151" s="258">
        <v>517</v>
      </c>
      <c r="I151" s="286">
        <v>2.3</v>
      </c>
      <c r="J151" s="9"/>
    </row>
    <row r="152" spans="1:9" ht="14.25">
      <c r="A152" s="289"/>
      <c r="B152" s="259">
        <v>0.056451612903225805</v>
      </c>
      <c r="C152" s="290"/>
      <c r="D152" s="287">
        <v>-163437.738344677</v>
      </c>
      <c r="E152" s="260">
        <v>0.24865591397849462</v>
      </c>
      <c r="F152" s="290"/>
      <c r="G152" s="287"/>
      <c r="H152" s="260">
        <v>0.6948924731182796</v>
      </c>
      <c r="I152" s="287"/>
    </row>
    <row r="153" spans="1:10" ht="13.5" customHeight="1">
      <c r="A153" s="288" t="s">
        <v>47</v>
      </c>
      <c r="B153" s="257">
        <v>36</v>
      </c>
      <c r="C153" s="286">
        <v>3.08</v>
      </c>
      <c r="D153" s="286">
        <v>3.21</v>
      </c>
      <c r="E153" s="257">
        <v>273</v>
      </c>
      <c r="F153" s="286">
        <v>2.15</v>
      </c>
      <c r="G153" s="286">
        <v>2.07</v>
      </c>
      <c r="H153" s="258">
        <v>387</v>
      </c>
      <c r="I153" s="286">
        <v>2.33</v>
      </c>
      <c r="J153" s="9"/>
    </row>
    <row r="154" spans="1:9" ht="14.25">
      <c r="A154" s="289"/>
      <c r="B154" s="259">
        <v>0.05172413793103448</v>
      </c>
      <c r="C154" s="290"/>
      <c r="D154" s="287">
        <v>-163437.738344677</v>
      </c>
      <c r="E154" s="260">
        <v>0.3922413793103448</v>
      </c>
      <c r="F154" s="290"/>
      <c r="G154" s="287"/>
      <c r="H154" s="260">
        <v>0.5560344827586207</v>
      </c>
      <c r="I154" s="287"/>
    </row>
    <row r="155" spans="1:10" ht="13.5" customHeight="1">
      <c r="A155" s="288" t="s">
        <v>48</v>
      </c>
      <c r="B155" s="257">
        <v>15</v>
      </c>
      <c r="C155" s="286">
        <v>2.97</v>
      </c>
      <c r="D155" s="286">
        <v>3.02</v>
      </c>
      <c r="E155" s="257">
        <v>210</v>
      </c>
      <c r="F155" s="286">
        <v>2.23</v>
      </c>
      <c r="G155" s="286">
        <v>2.17</v>
      </c>
      <c r="H155" s="258">
        <v>518</v>
      </c>
      <c r="I155" s="286">
        <v>2.36</v>
      </c>
      <c r="J155" s="9"/>
    </row>
    <row r="156" spans="1:9" ht="14.25">
      <c r="A156" s="289"/>
      <c r="B156" s="259">
        <v>0.020188425302826378</v>
      </c>
      <c r="C156" s="290"/>
      <c r="D156" s="287">
        <v>-163437.738344677</v>
      </c>
      <c r="E156" s="260">
        <v>0.28263795423956933</v>
      </c>
      <c r="F156" s="290"/>
      <c r="G156" s="287"/>
      <c r="H156" s="260">
        <v>0.6971736204576043</v>
      </c>
      <c r="I156" s="287"/>
    </row>
    <row r="157" spans="1:10" ht="13.5" customHeight="1">
      <c r="A157" s="288" t="s">
        <v>49</v>
      </c>
      <c r="B157" s="257">
        <v>37</v>
      </c>
      <c r="C157" s="286">
        <v>2.94</v>
      </c>
      <c r="D157" s="286">
        <v>3.1</v>
      </c>
      <c r="E157" s="257">
        <v>167</v>
      </c>
      <c r="F157" s="286">
        <v>2.22</v>
      </c>
      <c r="G157" s="286">
        <v>2.11</v>
      </c>
      <c r="H157" s="258">
        <v>516</v>
      </c>
      <c r="I157" s="286">
        <v>2.43</v>
      </c>
      <c r="J157" s="9"/>
    </row>
    <row r="158" spans="1:9" ht="14.25">
      <c r="A158" s="289"/>
      <c r="B158" s="259">
        <v>0.05138888888888889</v>
      </c>
      <c r="C158" s="290"/>
      <c r="D158" s="287">
        <v>-163437.738344677</v>
      </c>
      <c r="E158" s="260">
        <v>0.23194444444444445</v>
      </c>
      <c r="F158" s="290"/>
      <c r="G158" s="287"/>
      <c r="H158" s="260">
        <v>0.7166666666666667</v>
      </c>
      <c r="I158" s="287"/>
    </row>
    <row r="159" spans="1:10" ht="13.5" customHeight="1">
      <c r="A159" s="288" t="s">
        <v>50</v>
      </c>
      <c r="B159" s="257">
        <v>92</v>
      </c>
      <c r="C159" s="286">
        <v>2.96</v>
      </c>
      <c r="D159" s="286">
        <v>3.02</v>
      </c>
      <c r="E159" s="257">
        <v>24</v>
      </c>
      <c r="F159" s="286">
        <v>2.27</v>
      </c>
      <c r="G159" s="286">
        <v>2.2</v>
      </c>
      <c r="H159" s="258">
        <v>628</v>
      </c>
      <c r="I159" s="286">
        <v>2.75</v>
      </c>
      <c r="J159" s="9"/>
    </row>
    <row r="160" spans="1:9" ht="14.25">
      <c r="A160" s="289"/>
      <c r="B160" s="259">
        <v>0.12365591397849462</v>
      </c>
      <c r="C160" s="290"/>
      <c r="D160" s="287">
        <v>-163437.738344677</v>
      </c>
      <c r="E160" s="260">
        <v>0.03225806451612903</v>
      </c>
      <c r="F160" s="290"/>
      <c r="G160" s="287"/>
      <c r="H160" s="260">
        <v>0.8440860215053764</v>
      </c>
      <c r="I160" s="287"/>
    </row>
    <row r="161" spans="1:10" ht="13.5" customHeight="1">
      <c r="A161" s="288" t="s">
        <v>51</v>
      </c>
      <c r="B161" s="257">
        <v>17</v>
      </c>
      <c r="C161" s="286">
        <v>2.99</v>
      </c>
      <c r="D161" s="286">
        <v>3.03</v>
      </c>
      <c r="E161" s="257">
        <v>41</v>
      </c>
      <c r="F161" s="286">
        <v>2.31</v>
      </c>
      <c r="G161" s="286">
        <v>2.22</v>
      </c>
      <c r="H161" s="258">
        <v>662</v>
      </c>
      <c r="I161" s="286">
        <v>2.71</v>
      </c>
      <c r="J161" s="9"/>
    </row>
    <row r="162" spans="1:9" ht="14.25">
      <c r="A162" s="289"/>
      <c r="B162" s="259">
        <v>0.02361111111111111</v>
      </c>
      <c r="C162" s="290"/>
      <c r="D162" s="287">
        <v>-163437.738344677</v>
      </c>
      <c r="E162" s="260">
        <v>0.05694444444444444</v>
      </c>
      <c r="F162" s="290"/>
      <c r="G162" s="287"/>
      <c r="H162" s="260">
        <v>0.9194444444444444</v>
      </c>
      <c r="I162" s="287"/>
    </row>
    <row r="163" spans="1:10" ht="13.5" customHeight="1">
      <c r="A163" s="288" t="s">
        <v>9</v>
      </c>
      <c r="B163" s="257">
        <v>9</v>
      </c>
      <c r="C163" s="286">
        <v>3.25</v>
      </c>
      <c r="D163" s="286">
        <v>3.32</v>
      </c>
      <c r="E163" s="257">
        <v>115</v>
      </c>
      <c r="F163" s="286">
        <v>2.38</v>
      </c>
      <c r="G163" s="286">
        <v>2.34</v>
      </c>
      <c r="H163" s="258">
        <v>620</v>
      </c>
      <c r="I163" s="286">
        <v>2.8</v>
      </c>
      <c r="J163" s="9"/>
    </row>
    <row r="164" spans="1:9" ht="14.25">
      <c r="A164" s="289"/>
      <c r="B164" s="259">
        <v>0.012096774193548387</v>
      </c>
      <c r="C164" s="290"/>
      <c r="D164" s="287">
        <v>-163437.738344677</v>
      </c>
      <c r="E164" s="260">
        <v>0.15456989247311828</v>
      </c>
      <c r="F164" s="290"/>
      <c r="G164" s="287"/>
      <c r="H164" s="260">
        <v>0.8333333333333334</v>
      </c>
      <c r="I164" s="287"/>
    </row>
    <row r="165" spans="1:10" ht="13.5" customHeight="1">
      <c r="A165" s="288" t="s">
        <v>52</v>
      </c>
      <c r="B165" s="257">
        <v>60</v>
      </c>
      <c r="C165" s="286">
        <v>3.29</v>
      </c>
      <c r="D165" s="286">
        <v>3.41</v>
      </c>
      <c r="E165" s="257">
        <v>199</v>
      </c>
      <c r="F165" s="286">
        <v>2.5</v>
      </c>
      <c r="G165" s="286">
        <v>2.41</v>
      </c>
      <c r="H165" s="258">
        <v>485</v>
      </c>
      <c r="I165" s="286">
        <v>2.84</v>
      </c>
      <c r="J165" s="9"/>
    </row>
    <row r="166" spans="1:9" ht="14.25">
      <c r="A166" s="289"/>
      <c r="B166" s="259">
        <v>0.08064516129032258</v>
      </c>
      <c r="C166" s="290"/>
      <c r="D166" s="287">
        <v>-163437.738344677</v>
      </c>
      <c r="E166" s="260">
        <v>0.2674731182795699</v>
      </c>
      <c r="F166" s="290"/>
      <c r="G166" s="287"/>
      <c r="H166" s="260">
        <v>0.6518817204301075</v>
      </c>
      <c r="I166" s="287"/>
    </row>
    <row r="167" spans="1:10" ht="13.5" customHeight="1">
      <c r="A167" s="288" t="s">
        <v>53</v>
      </c>
      <c r="B167" s="257">
        <v>101</v>
      </c>
      <c r="C167" s="286">
        <v>3.51</v>
      </c>
      <c r="D167" s="286">
        <v>3.63</v>
      </c>
      <c r="E167" s="257">
        <v>50</v>
      </c>
      <c r="F167" s="286">
        <v>2.63</v>
      </c>
      <c r="G167" s="286">
        <v>2.48</v>
      </c>
      <c r="H167" s="258">
        <v>569</v>
      </c>
      <c r="I167" s="286">
        <v>3.15</v>
      </c>
      <c r="J167" s="9"/>
    </row>
    <row r="168" spans="1:9" ht="14.25">
      <c r="A168" s="289"/>
      <c r="B168" s="259">
        <v>0.14027777777777778</v>
      </c>
      <c r="C168" s="290"/>
      <c r="D168" s="287">
        <v>-163437.738344677</v>
      </c>
      <c r="E168" s="260">
        <v>0.06944444444444445</v>
      </c>
      <c r="F168" s="290"/>
      <c r="G168" s="287"/>
      <c r="H168" s="260">
        <v>0.7902777777777777</v>
      </c>
      <c r="I168" s="287"/>
    </row>
    <row r="169" spans="1:29" ht="24">
      <c r="A169" s="22" t="s">
        <v>217</v>
      </c>
      <c r="B169" s="291" t="s">
        <v>55</v>
      </c>
      <c r="C169" s="23" t="s">
        <v>131</v>
      </c>
      <c r="D169" s="23" t="s">
        <v>71</v>
      </c>
      <c r="E169" s="291" t="s">
        <v>56</v>
      </c>
      <c r="F169" s="23" t="s">
        <v>131</v>
      </c>
      <c r="G169" s="23" t="s">
        <v>72</v>
      </c>
      <c r="H169" s="291" t="s">
        <v>73</v>
      </c>
      <c r="I169" s="23" t="s">
        <v>131</v>
      </c>
      <c r="J169" s="213"/>
      <c r="X169" s="222"/>
      <c r="Y169" s="113"/>
      <c r="Z169" s="113"/>
      <c r="AA169" s="113"/>
      <c r="AB169" s="113"/>
      <c r="AC169" s="113"/>
    </row>
    <row r="170" spans="1:29" ht="14.25">
      <c r="A170" s="24" t="s">
        <v>7</v>
      </c>
      <c r="B170" s="268"/>
      <c r="C170" s="25"/>
      <c r="D170" s="25"/>
      <c r="E170" s="268"/>
      <c r="F170" s="25"/>
      <c r="G170" s="25"/>
      <c r="H170" s="270"/>
      <c r="I170" s="25"/>
      <c r="J170" s="213"/>
      <c r="X170" s="222"/>
      <c r="Y170" s="113"/>
      <c r="Z170" s="113"/>
      <c r="AA170" s="113"/>
      <c r="AB170" s="113"/>
      <c r="AC170" s="113"/>
    </row>
    <row r="171" spans="1:29" ht="24" customHeight="1">
      <c r="A171" s="26"/>
      <c r="B171" s="269"/>
      <c r="C171" s="27" t="s">
        <v>118</v>
      </c>
      <c r="D171" s="27" t="s">
        <v>118</v>
      </c>
      <c r="E171" s="269"/>
      <c r="F171" s="27" t="s">
        <v>118</v>
      </c>
      <c r="G171" s="27" t="s">
        <v>118</v>
      </c>
      <c r="H171" s="271"/>
      <c r="I171" s="27" t="s">
        <v>118</v>
      </c>
      <c r="J171" s="213"/>
      <c r="X171" s="222"/>
      <c r="Y171" s="113"/>
      <c r="Z171" s="113"/>
      <c r="AA171" s="113"/>
      <c r="AB171" s="113"/>
      <c r="AC171" s="113"/>
    </row>
    <row r="172" spans="1:10" ht="13.5" customHeight="1">
      <c r="A172" s="288" t="s">
        <v>43</v>
      </c>
      <c r="B172" s="257">
        <v>94</v>
      </c>
      <c r="C172" s="286">
        <v>3.64</v>
      </c>
      <c r="D172" s="286">
        <v>3.81</v>
      </c>
      <c r="E172" s="257">
        <v>33</v>
      </c>
      <c r="F172" s="286">
        <v>2.9</v>
      </c>
      <c r="G172" s="286">
        <v>2.75</v>
      </c>
      <c r="H172" s="258">
        <v>618</v>
      </c>
      <c r="I172" s="286">
        <v>3.19</v>
      </c>
      <c r="J172" s="9"/>
    </row>
    <row r="173" spans="1:9" ht="14.25">
      <c r="A173" s="289"/>
      <c r="B173" s="259">
        <v>0.1261744966442953</v>
      </c>
      <c r="C173" s="290"/>
      <c r="D173" s="287">
        <v>-163437.738344677</v>
      </c>
      <c r="E173" s="260">
        <v>0.04429530201342282</v>
      </c>
      <c r="F173" s="290"/>
      <c r="G173" s="287"/>
      <c r="H173" s="260">
        <v>0.8295302013422818</v>
      </c>
      <c r="I173" s="287"/>
    </row>
    <row r="174" spans="1:10" ht="13.5" customHeight="1">
      <c r="A174" s="288" t="s">
        <v>44</v>
      </c>
      <c r="B174" s="257">
        <v>65</v>
      </c>
      <c r="C174" s="286">
        <v>3.26</v>
      </c>
      <c r="D174" s="286">
        <v>3.6</v>
      </c>
      <c r="E174" s="257">
        <v>75</v>
      </c>
      <c r="F174" s="286">
        <v>2.65</v>
      </c>
      <c r="G174" s="286">
        <v>2.45</v>
      </c>
      <c r="H174" s="258">
        <v>580</v>
      </c>
      <c r="I174" s="286">
        <v>3.01</v>
      </c>
      <c r="J174" s="9"/>
    </row>
    <row r="175" spans="1:9" ht="14.25">
      <c r="A175" s="289"/>
      <c r="B175" s="259">
        <v>0.09027777777777778</v>
      </c>
      <c r="C175" s="290"/>
      <c r="D175" s="287">
        <v>-163437.738344677</v>
      </c>
      <c r="E175" s="260">
        <v>0.10416666666666667</v>
      </c>
      <c r="F175" s="290"/>
      <c r="G175" s="287"/>
      <c r="H175" s="260">
        <v>0.8055555555555556</v>
      </c>
      <c r="I175" s="287"/>
    </row>
    <row r="176" spans="1:10" ht="13.5" customHeight="1">
      <c r="A176" s="288" t="s">
        <v>45</v>
      </c>
      <c r="B176" s="257">
        <v>60</v>
      </c>
      <c r="C176" s="286">
        <v>2.87</v>
      </c>
      <c r="D176" s="286">
        <v>3.13</v>
      </c>
      <c r="E176" s="257">
        <v>264</v>
      </c>
      <c r="F176" s="286">
        <v>2.23</v>
      </c>
      <c r="G176" s="286">
        <v>2.11</v>
      </c>
      <c r="H176" s="258">
        <v>420</v>
      </c>
      <c r="I176" s="286">
        <v>2.51</v>
      </c>
      <c r="J176" s="9"/>
    </row>
    <row r="177" spans="1:9" ht="14.25">
      <c r="A177" s="289"/>
      <c r="B177" s="259">
        <v>0.08064516129032258</v>
      </c>
      <c r="C177" s="290"/>
      <c r="D177" s="287">
        <v>-163437.738344677</v>
      </c>
      <c r="E177" s="260">
        <v>0.3548387096774194</v>
      </c>
      <c r="F177" s="290"/>
      <c r="G177" s="287"/>
      <c r="H177" s="260">
        <v>0.5645161290322581</v>
      </c>
      <c r="I177" s="287"/>
    </row>
    <row r="178" spans="1:10" ht="13.5" customHeight="1">
      <c r="A178" s="288" t="s">
        <v>159</v>
      </c>
      <c r="B178" s="257">
        <v>282</v>
      </c>
      <c r="C178" s="286">
        <v>3.56</v>
      </c>
      <c r="D178" s="286">
        <v>4.54</v>
      </c>
      <c r="E178" s="257">
        <v>61</v>
      </c>
      <c r="F178" s="286">
        <v>1.84</v>
      </c>
      <c r="G178" s="286">
        <v>1.74</v>
      </c>
      <c r="H178" s="258">
        <v>401</v>
      </c>
      <c r="I178" s="286">
        <v>2.51</v>
      </c>
      <c r="J178" s="9"/>
    </row>
    <row r="179" spans="1:9" ht="14.25">
      <c r="A179" s="289"/>
      <c r="B179" s="259">
        <v>0.3790322580645161</v>
      </c>
      <c r="C179" s="290"/>
      <c r="D179" s="287">
        <v>-163437.738344677</v>
      </c>
      <c r="E179" s="260">
        <v>0.08198924731182795</v>
      </c>
      <c r="F179" s="290"/>
      <c r="G179" s="287"/>
      <c r="H179" s="260">
        <v>0.5389784946236559</v>
      </c>
      <c r="I179" s="287"/>
    </row>
    <row r="180" spans="1:10" ht="13.5" customHeight="1">
      <c r="A180" s="288" t="s">
        <v>47</v>
      </c>
      <c r="B180" s="257">
        <v>255</v>
      </c>
      <c r="C180" s="286">
        <v>2.69</v>
      </c>
      <c r="D180" s="286">
        <v>2.92</v>
      </c>
      <c r="E180" s="257">
        <v>5</v>
      </c>
      <c r="F180" s="286">
        <v>1.57</v>
      </c>
      <c r="G180" s="286">
        <v>1.57</v>
      </c>
      <c r="H180" s="258">
        <v>412</v>
      </c>
      <c r="I180" s="286">
        <v>2.22</v>
      </c>
      <c r="J180" s="9"/>
    </row>
    <row r="181" spans="1:9" ht="14.25">
      <c r="A181" s="289"/>
      <c r="B181" s="259">
        <v>0.3794642857142857</v>
      </c>
      <c r="C181" s="290"/>
      <c r="D181" s="287">
        <v>-163437.738344677</v>
      </c>
      <c r="E181" s="260">
        <v>0.00744047619047619</v>
      </c>
      <c r="F181" s="290"/>
      <c r="G181" s="287"/>
      <c r="H181" s="260">
        <v>0.6130952380952381</v>
      </c>
      <c r="I181" s="287"/>
    </row>
    <row r="182" spans="1:10" ht="13.5" customHeight="1">
      <c r="A182" s="288" t="s">
        <v>48</v>
      </c>
      <c r="B182" s="257">
        <v>82</v>
      </c>
      <c r="C182" s="286">
        <v>2.09</v>
      </c>
      <c r="D182" s="286">
        <v>2.37</v>
      </c>
      <c r="E182" s="257">
        <v>192</v>
      </c>
      <c r="F182" s="286">
        <v>1.47</v>
      </c>
      <c r="G182" s="286">
        <v>1.38</v>
      </c>
      <c r="H182" s="258">
        <v>469</v>
      </c>
      <c r="I182" s="286">
        <v>1.6</v>
      </c>
      <c r="J182" s="9"/>
    </row>
    <row r="183" spans="1:9" ht="14.25">
      <c r="A183" s="289"/>
      <c r="B183" s="259">
        <v>0.11036339165545088</v>
      </c>
      <c r="C183" s="290"/>
      <c r="D183" s="287">
        <v>-163437.738344677</v>
      </c>
      <c r="E183" s="260">
        <v>0.25841184387617766</v>
      </c>
      <c r="F183" s="290"/>
      <c r="G183" s="287"/>
      <c r="H183" s="260">
        <v>0.6312247644683715</v>
      </c>
      <c r="I183" s="287"/>
    </row>
    <row r="184" spans="1:10" ht="13.5" customHeight="1">
      <c r="A184" s="288" t="s">
        <v>49</v>
      </c>
      <c r="B184" s="257">
        <v>0</v>
      </c>
      <c r="C184" s="286" t="s">
        <v>149</v>
      </c>
      <c r="D184" s="286" t="s">
        <v>149</v>
      </c>
      <c r="E184" s="257">
        <v>412</v>
      </c>
      <c r="F184" s="286">
        <v>1.22</v>
      </c>
      <c r="G184" s="286">
        <v>1.01</v>
      </c>
      <c r="H184" s="258">
        <v>308</v>
      </c>
      <c r="I184" s="286">
        <v>1.41</v>
      </c>
      <c r="J184" s="9"/>
    </row>
    <row r="185" spans="1:9" ht="14.25">
      <c r="A185" s="289"/>
      <c r="B185" s="259">
        <v>0</v>
      </c>
      <c r="C185" s="290"/>
      <c r="D185" s="287">
        <v>-163437.738344677</v>
      </c>
      <c r="E185" s="260">
        <v>0.5722222222222222</v>
      </c>
      <c r="F185" s="290"/>
      <c r="G185" s="287"/>
      <c r="H185" s="260">
        <v>0.42777777777777776</v>
      </c>
      <c r="I185" s="287"/>
    </row>
    <row r="186" spans="1:10" ht="13.5" customHeight="1">
      <c r="A186" s="288" t="s">
        <v>50</v>
      </c>
      <c r="B186" s="257">
        <v>35</v>
      </c>
      <c r="C186" s="286">
        <v>1.7</v>
      </c>
      <c r="D186" s="286">
        <v>1.99</v>
      </c>
      <c r="E186" s="257">
        <v>236</v>
      </c>
      <c r="F186" s="286">
        <v>1.23</v>
      </c>
      <c r="G186" s="286">
        <v>1.18</v>
      </c>
      <c r="H186" s="258">
        <v>473</v>
      </c>
      <c r="I186" s="286">
        <v>1.4</v>
      </c>
      <c r="J186" s="9"/>
    </row>
    <row r="187" spans="1:9" ht="14.25">
      <c r="A187" s="289"/>
      <c r="B187" s="259">
        <v>0.04704301075268817</v>
      </c>
      <c r="C187" s="290"/>
      <c r="D187" s="287">
        <v>-163437.738344677</v>
      </c>
      <c r="E187" s="260">
        <v>0.3172043010752688</v>
      </c>
      <c r="F187" s="290"/>
      <c r="G187" s="287"/>
      <c r="H187" s="260">
        <v>0.635752688172043</v>
      </c>
      <c r="I187" s="287"/>
    </row>
    <row r="188" spans="1:10" ht="13.5" customHeight="1">
      <c r="A188" s="288" t="s">
        <v>51</v>
      </c>
      <c r="B188" s="257">
        <v>40</v>
      </c>
      <c r="C188" s="286">
        <v>1.62</v>
      </c>
      <c r="D188" s="286">
        <v>1.64</v>
      </c>
      <c r="E188" s="257">
        <v>119</v>
      </c>
      <c r="F188" s="286">
        <v>1.24</v>
      </c>
      <c r="G188" s="286">
        <v>1.22</v>
      </c>
      <c r="H188" s="258">
        <v>561</v>
      </c>
      <c r="I188" s="286">
        <v>1.45</v>
      </c>
      <c r="J188" s="9"/>
    </row>
    <row r="189" spans="1:9" ht="14.25">
      <c r="A189" s="289"/>
      <c r="B189" s="259">
        <v>0.05555555555555555</v>
      </c>
      <c r="C189" s="290"/>
      <c r="D189" s="287">
        <v>-163437.738344677</v>
      </c>
      <c r="E189" s="260">
        <v>0.16527777777777777</v>
      </c>
      <c r="F189" s="290"/>
      <c r="G189" s="287"/>
      <c r="H189" s="260">
        <v>0.7791666666666667</v>
      </c>
      <c r="I189" s="287"/>
    </row>
    <row r="190" spans="1:10" ht="13.5" customHeight="1">
      <c r="A190" s="288" t="s">
        <v>9</v>
      </c>
      <c r="B190" s="257">
        <v>175</v>
      </c>
      <c r="C190" s="286">
        <v>1.7</v>
      </c>
      <c r="D190" s="286">
        <v>1.72</v>
      </c>
      <c r="E190" s="257">
        <v>23</v>
      </c>
      <c r="F190" s="286">
        <v>1.39</v>
      </c>
      <c r="G190" s="286">
        <v>1.25</v>
      </c>
      <c r="H190" s="258">
        <v>546</v>
      </c>
      <c r="I190" s="286">
        <v>1.62</v>
      </c>
      <c r="J190" s="9"/>
    </row>
    <row r="191" spans="1:9" ht="14.25">
      <c r="A191" s="289"/>
      <c r="B191" s="259">
        <v>0.23521505376344087</v>
      </c>
      <c r="C191" s="290"/>
      <c r="D191" s="287">
        <v>-163437.738344677</v>
      </c>
      <c r="E191" s="260">
        <v>0.030913978494623656</v>
      </c>
      <c r="F191" s="290"/>
      <c r="G191" s="287"/>
      <c r="H191" s="260">
        <v>0.7338709677419355</v>
      </c>
      <c r="I191" s="287"/>
    </row>
    <row r="192" spans="1:10" ht="13.5" customHeight="1">
      <c r="A192" s="288" t="s">
        <v>52</v>
      </c>
      <c r="B192" s="257">
        <v>23</v>
      </c>
      <c r="C192" s="286">
        <v>1.71</v>
      </c>
      <c r="D192" s="286">
        <v>1.71</v>
      </c>
      <c r="E192" s="257">
        <v>182</v>
      </c>
      <c r="F192" s="286">
        <v>1.22</v>
      </c>
      <c r="G192" s="286">
        <v>0.76</v>
      </c>
      <c r="H192" s="258">
        <v>539</v>
      </c>
      <c r="I192" s="286">
        <v>1.46</v>
      </c>
      <c r="J192" s="9"/>
    </row>
    <row r="193" spans="1:9" ht="14.25">
      <c r="A193" s="289"/>
      <c r="B193" s="259">
        <v>0.030913978494623656</v>
      </c>
      <c r="C193" s="290"/>
      <c r="D193" s="287">
        <v>-163437.738344677</v>
      </c>
      <c r="E193" s="260">
        <v>0.2446236559139785</v>
      </c>
      <c r="F193" s="290"/>
      <c r="G193" s="287"/>
      <c r="H193" s="260">
        <v>0.7244623655913979</v>
      </c>
      <c r="I193" s="287"/>
    </row>
    <row r="194" spans="1:10" ht="13.5" customHeight="1">
      <c r="A194" s="288" t="s">
        <v>53</v>
      </c>
      <c r="B194" s="257">
        <v>29</v>
      </c>
      <c r="C194" s="286">
        <v>1.69</v>
      </c>
      <c r="D194" s="286">
        <v>1.81</v>
      </c>
      <c r="E194" s="257">
        <v>165</v>
      </c>
      <c r="F194" s="286">
        <v>0.98</v>
      </c>
      <c r="G194" s="286">
        <v>0.84</v>
      </c>
      <c r="H194" s="258">
        <v>526</v>
      </c>
      <c r="I194" s="286">
        <v>1.45</v>
      </c>
      <c r="J194" s="9"/>
    </row>
    <row r="195" spans="1:9" ht="14.25">
      <c r="A195" s="289"/>
      <c r="B195" s="259">
        <v>0.04027777777777778</v>
      </c>
      <c r="C195" s="290"/>
      <c r="D195" s="287">
        <v>-163437.738344677</v>
      </c>
      <c r="E195" s="260">
        <v>0.22916666666666666</v>
      </c>
      <c r="F195" s="290"/>
      <c r="G195" s="287"/>
      <c r="H195" s="260">
        <v>0.7305555555555555</v>
      </c>
      <c r="I195" s="287"/>
    </row>
    <row r="196" spans="1:29" ht="24">
      <c r="A196" s="22" t="s">
        <v>230</v>
      </c>
      <c r="B196" s="291" t="s">
        <v>55</v>
      </c>
      <c r="C196" s="23" t="s">
        <v>131</v>
      </c>
      <c r="D196" s="23" t="s">
        <v>71</v>
      </c>
      <c r="E196" s="291" t="s">
        <v>56</v>
      </c>
      <c r="F196" s="23" t="s">
        <v>131</v>
      </c>
      <c r="G196" s="23" t="s">
        <v>72</v>
      </c>
      <c r="H196" s="291" t="s">
        <v>73</v>
      </c>
      <c r="I196" s="23" t="s">
        <v>131</v>
      </c>
      <c r="J196" s="213"/>
      <c r="X196" s="222"/>
      <c r="Y196" s="113"/>
      <c r="Z196" s="113"/>
      <c r="AA196" s="113"/>
      <c r="AB196" s="113"/>
      <c r="AC196" s="113"/>
    </row>
    <row r="197" spans="1:29" ht="14.25">
      <c r="A197" s="24" t="s">
        <v>7</v>
      </c>
      <c r="B197" s="268"/>
      <c r="C197" s="25"/>
      <c r="D197" s="25"/>
      <c r="E197" s="268"/>
      <c r="F197" s="25"/>
      <c r="G197" s="25"/>
      <c r="H197" s="270"/>
      <c r="I197" s="25"/>
      <c r="J197" s="213"/>
      <c r="X197" s="222"/>
      <c r="Y197" s="113"/>
      <c r="Z197" s="113"/>
      <c r="AA197" s="113"/>
      <c r="AB197" s="113"/>
      <c r="AC197" s="113"/>
    </row>
    <row r="198" spans="1:29" ht="24" customHeight="1">
      <c r="A198" s="26"/>
      <c r="B198" s="269"/>
      <c r="C198" s="27" t="s">
        <v>118</v>
      </c>
      <c r="D198" s="27" t="s">
        <v>118</v>
      </c>
      <c r="E198" s="269"/>
      <c r="F198" s="27" t="s">
        <v>118</v>
      </c>
      <c r="G198" s="27" t="s">
        <v>118</v>
      </c>
      <c r="H198" s="271"/>
      <c r="I198" s="27" t="s">
        <v>118</v>
      </c>
      <c r="J198" s="213"/>
      <c r="X198" s="222"/>
      <c r="Y198" s="113"/>
      <c r="Z198" s="113"/>
      <c r="AA198" s="113"/>
      <c r="AB198" s="113"/>
      <c r="AC198" s="113"/>
    </row>
    <row r="199" spans="1:10" ht="13.5" customHeight="1">
      <c r="A199" s="288" t="s">
        <v>43</v>
      </c>
      <c r="B199" s="257">
        <v>191</v>
      </c>
      <c r="C199" s="286">
        <v>1.93</v>
      </c>
      <c r="D199" s="286">
        <v>1.99</v>
      </c>
      <c r="E199" s="257">
        <v>59</v>
      </c>
      <c r="F199" s="286">
        <v>0.79</v>
      </c>
      <c r="G199" s="286">
        <v>0.69</v>
      </c>
      <c r="H199" s="258">
        <v>495</v>
      </c>
      <c r="I199" s="286">
        <v>1.48</v>
      </c>
      <c r="J199" s="9"/>
    </row>
    <row r="200" spans="1:9" ht="14.25">
      <c r="A200" s="289"/>
      <c r="B200" s="259">
        <v>0.2563758389261745</v>
      </c>
      <c r="C200" s="290"/>
      <c r="D200" s="287">
        <v>-163437.738344677</v>
      </c>
      <c r="E200" s="260">
        <v>0.07919463087248323</v>
      </c>
      <c r="F200" s="290"/>
      <c r="G200" s="287"/>
      <c r="H200" s="260">
        <v>0.6644295302013423</v>
      </c>
      <c r="I200" s="287"/>
    </row>
    <row r="201" spans="1:10" ht="13.5" customHeight="1">
      <c r="A201" s="288" t="s">
        <v>44</v>
      </c>
      <c r="B201" s="257">
        <v>113</v>
      </c>
      <c r="C201" s="286">
        <v>1.87</v>
      </c>
      <c r="D201" s="286">
        <v>1.94</v>
      </c>
      <c r="E201" s="257">
        <v>67</v>
      </c>
      <c r="F201" s="286">
        <v>1.02</v>
      </c>
      <c r="G201" s="286">
        <v>0.88</v>
      </c>
      <c r="H201" s="258">
        <v>540</v>
      </c>
      <c r="I201" s="286">
        <v>1.38</v>
      </c>
      <c r="J201" s="9"/>
    </row>
    <row r="202" spans="1:9" ht="14.25">
      <c r="A202" s="289"/>
      <c r="B202" s="259">
        <v>0.15694444444444444</v>
      </c>
      <c r="C202" s="290"/>
      <c r="D202" s="287">
        <v>-163437.738344677</v>
      </c>
      <c r="E202" s="260">
        <v>0.09305555555555556</v>
      </c>
      <c r="F202" s="290"/>
      <c r="G202" s="287"/>
      <c r="H202" s="260">
        <v>0.75</v>
      </c>
      <c r="I202" s="287"/>
    </row>
    <row r="203" spans="1:9" ht="13.5" customHeight="1">
      <c r="A203" s="48"/>
      <c r="B203" s="220"/>
      <c r="C203" s="221"/>
      <c r="D203" s="221"/>
      <c r="E203" s="220"/>
      <c r="F203" s="221"/>
      <c r="G203" s="221"/>
      <c r="H203" s="220"/>
      <c r="I203" s="221"/>
    </row>
    <row r="204" spans="1:4" ht="14.25">
      <c r="A204" s="313" t="s">
        <v>67</v>
      </c>
      <c r="B204" s="314"/>
      <c r="C204" s="314"/>
      <c r="D204" s="314"/>
    </row>
    <row r="205" spans="3:9" ht="14.25">
      <c r="C205" s="113"/>
      <c r="D205" s="113"/>
      <c r="E205" s="113"/>
      <c r="F205" s="113"/>
      <c r="G205" s="113"/>
      <c r="H205" s="113"/>
      <c r="I205" s="113"/>
    </row>
  </sheetData>
  <mergeCells count="481"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04:D204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zoomScale="75" zoomScaleNormal="75" workbookViewId="0" topLeftCell="F115">
      <selection activeCell="C206" sqref="C206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127</v>
      </c>
    </row>
    <row r="2" spans="1:7" ht="24">
      <c r="A2" s="16" t="s">
        <v>4</v>
      </c>
      <c r="B2" s="280" t="s">
        <v>57</v>
      </c>
      <c r="C2" s="280" t="s">
        <v>79</v>
      </c>
      <c r="D2" s="280" t="s">
        <v>58</v>
      </c>
      <c r="E2" s="280" t="s">
        <v>80</v>
      </c>
      <c r="F2" s="280" t="s">
        <v>86</v>
      </c>
      <c r="G2" s="280" t="s">
        <v>59</v>
      </c>
    </row>
    <row r="3" spans="1:7" ht="27.75" customHeight="1">
      <c r="A3" s="17" t="s">
        <v>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43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44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45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46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47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48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49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50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51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52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53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100"/>
      <c r="B16" s="101"/>
      <c r="C16" s="101"/>
      <c r="D16" s="101"/>
      <c r="E16" s="101"/>
      <c r="F16" s="101"/>
      <c r="G16" s="101"/>
    </row>
    <row r="17" spans="1:9" ht="36">
      <c r="A17" s="16" t="s">
        <v>87</v>
      </c>
      <c r="B17" s="94" t="s">
        <v>57</v>
      </c>
      <c r="C17" s="94" t="s">
        <v>79</v>
      </c>
      <c r="D17" s="94" t="s">
        <v>58</v>
      </c>
      <c r="E17" s="94" t="s">
        <v>80</v>
      </c>
      <c r="F17" s="94" t="s">
        <v>88</v>
      </c>
      <c r="G17" s="94" t="s">
        <v>89</v>
      </c>
      <c r="H17" s="94" t="s">
        <v>90</v>
      </c>
      <c r="I17" s="280" t="s">
        <v>91</v>
      </c>
    </row>
    <row r="18" spans="1:9" ht="11.25" customHeight="1">
      <c r="A18" s="17" t="s">
        <v>7</v>
      </c>
      <c r="B18" s="74"/>
      <c r="C18" s="74"/>
      <c r="D18" s="74"/>
      <c r="E18" s="74"/>
      <c r="F18" s="74"/>
      <c r="G18" s="74"/>
      <c r="H18" s="74"/>
      <c r="I18" s="295"/>
    </row>
    <row r="19" spans="1:9" ht="27.75" customHeight="1">
      <c r="A19" s="18" t="s">
        <v>43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44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5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45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6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87</v>
      </c>
      <c r="B22" s="94" t="s">
        <v>120</v>
      </c>
      <c r="C22" s="94" t="s">
        <v>79</v>
      </c>
      <c r="D22" s="94" t="s">
        <v>121</v>
      </c>
      <c r="E22" s="94" t="s">
        <v>80</v>
      </c>
      <c r="F22" s="94" t="s">
        <v>88</v>
      </c>
      <c r="G22" s="94" t="s">
        <v>89</v>
      </c>
      <c r="H22" s="94" t="s">
        <v>90</v>
      </c>
      <c r="I22" s="280" t="s">
        <v>91</v>
      </c>
    </row>
    <row r="23" spans="1:9" ht="20.25" customHeight="1">
      <c r="A23" s="17" t="s">
        <v>7</v>
      </c>
      <c r="B23" s="74"/>
      <c r="C23" s="74"/>
      <c r="D23" s="74"/>
      <c r="E23" s="74"/>
      <c r="F23" s="74"/>
      <c r="G23" s="74"/>
      <c r="H23" s="74"/>
      <c r="I23" s="295"/>
    </row>
    <row r="24" spans="1:10" ht="32.25" customHeight="1">
      <c r="A24" s="136" t="s">
        <v>46</v>
      </c>
      <c r="B24" s="115">
        <v>117171426</v>
      </c>
      <c r="C24" s="139">
        <v>1439069</v>
      </c>
      <c r="D24" s="115">
        <v>-117065243</v>
      </c>
      <c r="E24" s="139">
        <v>1588675</v>
      </c>
      <c r="F24" s="115"/>
      <c r="G24" s="115">
        <v>149606</v>
      </c>
      <c r="H24" s="45">
        <v>-468470.857753129</v>
      </c>
      <c r="I24" s="137">
        <v>2705703.4508635527</v>
      </c>
      <c r="J24" s="9"/>
    </row>
    <row r="25" spans="1:9" ht="36" customHeight="1">
      <c r="A25" s="133" t="s">
        <v>47</v>
      </c>
      <c r="B25" s="41">
        <v>129891287.38868998</v>
      </c>
      <c r="C25" s="134">
        <v>1512573.0565107116</v>
      </c>
      <c r="D25" s="41">
        <v>-124321609.53296001</v>
      </c>
      <c r="E25" s="134">
        <v>-1503699.412212778</v>
      </c>
      <c r="F25" s="41">
        <v>8877</v>
      </c>
      <c r="G25" s="41"/>
      <c r="H25" s="41">
        <v>-459593.857753129</v>
      </c>
      <c r="I25" s="135">
        <v>2714580.4508635527</v>
      </c>
    </row>
    <row r="26" spans="1:9" ht="33" customHeight="1">
      <c r="A26" s="131" t="s">
        <v>48</v>
      </c>
      <c r="B26" s="138">
        <v>130097938.43871011</v>
      </c>
      <c r="C26" s="140">
        <v>1546796.9049382887</v>
      </c>
      <c r="D26" s="138">
        <v>-128729470.94389991</v>
      </c>
      <c r="E26" s="140">
        <v>-1668979.3727581569</v>
      </c>
      <c r="F26" s="141"/>
      <c r="G26" s="138">
        <v>122182.467819868</v>
      </c>
      <c r="H26" s="141">
        <v>-581776.325572997</v>
      </c>
      <c r="I26" s="132">
        <v>2592397.9830436846</v>
      </c>
    </row>
    <row r="27" spans="1:9" ht="33" customHeight="1">
      <c r="A27" s="131" t="s">
        <v>49</v>
      </c>
      <c r="B27" s="146">
        <v>117691021.88110001</v>
      </c>
      <c r="C27" s="144">
        <v>1360957.7065634334</v>
      </c>
      <c r="D27" s="144">
        <v>-115890832.46249998</v>
      </c>
      <c r="E27" s="144">
        <v>-1397000.2845772968</v>
      </c>
      <c r="F27" s="120"/>
      <c r="G27" s="144">
        <v>36042.5780138634</v>
      </c>
      <c r="H27" s="120">
        <v>-617818.9035868604</v>
      </c>
      <c r="I27" s="147">
        <f aca="true" t="shared" si="0" ref="I27:I32">I26-G27</f>
        <v>2556355.405029821</v>
      </c>
    </row>
    <row r="28" spans="1:10" ht="33" customHeight="1">
      <c r="A28" s="131" t="s">
        <v>50</v>
      </c>
      <c r="B28" s="146">
        <v>101761677</v>
      </c>
      <c r="C28" s="144">
        <v>1153007</v>
      </c>
      <c r="D28" s="144">
        <v>-100246439</v>
      </c>
      <c r="E28" s="144">
        <v>-1219006</v>
      </c>
      <c r="F28" s="120"/>
      <c r="G28" s="144">
        <v>65998</v>
      </c>
      <c r="H28" s="120">
        <v>-683816.9035868604</v>
      </c>
      <c r="I28" s="147">
        <f t="shared" si="0"/>
        <v>2490357.405029821</v>
      </c>
      <c r="J28" s="9"/>
    </row>
    <row r="29" spans="1:10" ht="33" customHeight="1">
      <c r="A29" s="131" t="s">
        <v>51</v>
      </c>
      <c r="B29" s="146">
        <v>89946902</v>
      </c>
      <c r="C29" s="144">
        <v>1016985</v>
      </c>
      <c r="D29" s="144">
        <v>-87127703</v>
      </c>
      <c r="E29" s="144">
        <v>-1096196</v>
      </c>
      <c r="F29" s="120"/>
      <c r="G29" s="144">
        <v>79211</v>
      </c>
      <c r="H29" s="120">
        <f>+H28-G29</f>
        <v>-763027.9035868604</v>
      </c>
      <c r="I29" s="147">
        <f t="shared" si="0"/>
        <v>2411146.405029821</v>
      </c>
      <c r="J29" s="9"/>
    </row>
    <row r="30" spans="1:10" ht="33" customHeight="1">
      <c r="A30" s="131" t="s">
        <v>9</v>
      </c>
      <c r="B30" s="153">
        <v>91126142.51200995</v>
      </c>
      <c r="C30" s="151">
        <v>1080862.2003007934</v>
      </c>
      <c r="D30" s="151">
        <v>-92509092.38445002</v>
      </c>
      <c r="E30" s="151">
        <v>-1237503.1399019845</v>
      </c>
      <c r="F30" s="151"/>
      <c r="G30" s="151">
        <f>-156640.939601191*-1</f>
        <v>156640.939601191</v>
      </c>
      <c r="H30" s="120">
        <f>+H29-G30</f>
        <v>-919668.8431880514</v>
      </c>
      <c r="I30" s="147">
        <f t="shared" si="0"/>
        <v>2254505.4654286304</v>
      </c>
      <c r="J30" s="9"/>
    </row>
    <row r="31" spans="1:10" ht="33" customHeight="1">
      <c r="A31" s="131" t="s">
        <v>52</v>
      </c>
      <c r="B31" s="153">
        <v>69397137</v>
      </c>
      <c r="C31" s="151">
        <v>807688</v>
      </c>
      <c r="D31" s="151">
        <v>-65480560</v>
      </c>
      <c r="E31" s="151">
        <v>-882435</v>
      </c>
      <c r="F31" s="151"/>
      <c r="G31" s="151">
        <v>74746</v>
      </c>
      <c r="H31" s="120">
        <f>+H30-G31</f>
        <v>-994414.8431880514</v>
      </c>
      <c r="I31" s="147">
        <f t="shared" si="0"/>
        <v>2179759.4654286304</v>
      </c>
      <c r="J31" s="9"/>
    </row>
    <row r="32" spans="1:10" ht="33" customHeight="1">
      <c r="A32" s="131" t="s">
        <v>53</v>
      </c>
      <c r="B32" s="153">
        <v>81017338</v>
      </c>
      <c r="C32" s="151">
        <v>956397</v>
      </c>
      <c r="D32" s="151">
        <v>-79984733</v>
      </c>
      <c r="E32" s="151">
        <v>-1026583</v>
      </c>
      <c r="F32" s="151"/>
      <c r="G32" s="151">
        <v>70186</v>
      </c>
      <c r="H32" s="120">
        <f>+H31-G32</f>
        <v>-1064600.8431880514</v>
      </c>
      <c r="I32" s="147">
        <f t="shared" si="0"/>
        <v>2109573.4654286304</v>
      </c>
      <c r="J32" s="9"/>
    </row>
    <row r="34" spans="1:9" ht="24">
      <c r="A34" s="16" t="s">
        <v>138</v>
      </c>
      <c r="B34" s="94" t="s">
        <v>120</v>
      </c>
      <c r="C34" s="94" t="s">
        <v>79</v>
      </c>
      <c r="D34" s="94" t="s">
        <v>121</v>
      </c>
      <c r="E34" s="94" t="s">
        <v>80</v>
      </c>
      <c r="F34" s="94" t="s">
        <v>88</v>
      </c>
      <c r="G34" s="94" t="s">
        <v>89</v>
      </c>
      <c r="H34" s="280" t="s">
        <v>150</v>
      </c>
      <c r="I34" s="280" t="s">
        <v>91</v>
      </c>
    </row>
    <row r="35" spans="1:9" ht="26.25" customHeight="1">
      <c r="A35" s="17" t="s">
        <v>7</v>
      </c>
      <c r="B35" s="74"/>
      <c r="C35" s="74"/>
      <c r="D35" s="74"/>
      <c r="E35" s="74"/>
      <c r="F35" s="74"/>
      <c r="G35" s="74"/>
      <c r="H35" s="295"/>
      <c r="I35" s="295"/>
    </row>
    <row r="36" spans="1:10" ht="25.5" customHeight="1">
      <c r="A36" s="136" t="s">
        <v>43</v>
      </c>
      <c r="B36" s="115">
        <v>152520414</v>
      </c>
      <c r="C36" s="139">
        <v>1634419</v>
      </c>
      <c r="D36" s="115">
        <v>-120419437</v>
      </c>
      <c r="E36" s="139">
        <v>-1698217</v>
      </c>
      <c r="F36" s="115"/>
      <c r="G36" s="115">
        <v>63798</v>
      </c>
      <c r="H36" s="45">
        <v>-1128398.8431880514</v>
      </c>
      <c r="I36" s="137">
        <f>I32-G36</f>
        <v>2045775.4654286304</v>
      </c>
      <c r="J36" s="9"/>
    </row>
    <row r="37" spans="1:10" ht="25.5" customHeight="1">
      <c r="A37" s="136" t="s">
        <v>44</v>
      </c>
      <c r="B37" s="44">
        <v>106251002.60645002</v>
      </c>
      <c r="C37" s="158">
        <v>1422933.281315777</v>
      </c>
      <c r="D37" s="44">
        <v>-100279685.79496</v>
      </c>
      <c r="E37" s="158">
        <v>-1394052.202104772</v>
      </c>
      <c r="F37" s="44">
        <v>28881.079211005</v>
      </c>
      <c r="G37" s="159"/>
      <c r="H37" s="45">
        <v>-1099517.7639770464</v>
      </c>
      <c r="I37" s="137">
        <f>I36+F37</f>
        <v>2074656.5446396354</v>
      </c>
      <c r="J37" s="9"/>
    </row>
    <row r="38" spans="1:10" ht="25.5" customHeight="1">
      <c r="A38" s="136" t="s">
        <v>45</v>
      </c>
      <c r="B38" s="44">
        <v>95353413</v>
      </c>
      <c r="C38" s="158">
        <v>1200256</v>
      </c>
      <c r="D38" s="44">
        <v>-93793927</v>
      </c>
      <c r="E38" s="158">
        <v>1184324</v>
      </c>
      <c r="F38" s="44">
        <v>15932</v>
      </c>
      <c r="G38" s="159"/>
      <c r="H38" s="45">
        <v>-1083585.7639770464</v>
      </c>
      <c r="I38" s="137">
        <f>I37+F38</f>
        <v>2090588.5446396354</v>
      </c>
      <c r="J38" s="9"/>
    </row>
    <row r="39" spans="1:10" ht="25.5" customHeight="1">
      <c r="A39" s="136" t="s">
        <v>46</v>
      </c>
      <c r="B39" s="44">
        <v>101340732.49537198</v>
      </c>
      <c r="C39" s="158">
        <v>1027153.7530546425</v>
      </c>
      <c r="D39" s="44">
        <v>-96778002.80812791</v>
      </c>
      <c r="E39" s="158">
        <v>-1174596.2925403093</v>
      </c>
      <c r="F39" s="44"/>
      <c r="G39" s="44">
        <v>147442.53948566678</v>
      </c>
      <c r="H39" s="45">
        <v>-936143.2244913796</v>
      </c>
      <c r="I39" s="160">
        <f aca="true" t="shared" si="1" ref="I39:I46">I38-G39</f>
        <v>1943146.0051539685</v>
      </c>
      <c r="J39" s="9"/>
    </row>
    <row r="40" spans="1:10" ht="25.5" customHeight="1">
      <c r="A40" s="136" t="s">
        <v>47</v>
      </c>
      <c r="B40" s="44">
        <v>85576999.9315518</v>
      </c>
      <c r="C40" s="158">
        <v>1366462.9387750959</v>
      </c>
      <c r="D40" s="44">
        <v>-85110122.7355081</v>
      </c>
      <c r="E40" s="158">
        <v>-1416133.2359506604</v>
      </c>
      <c r="F40" s="44"/>
      <c r="G40" s="44">
        <v>49670.29717556457</v>
      </c>
      <c r="H40" s="45">
        <v>-985813.5216669441</v>
      </c>
      <c r="I40" s="160">
        <f t="shared" si="1"/>
        <v>1893475.707978404</v>
      </c>
      <c r="J40" s="9"/>
    </row>
    <row r="41" spans="1:10" ht="25.5" customHeight="1">
      <c r="A41" s="136" t="s">
        <v>48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60">
        <f t="shared" si="1"/>
        <v>1628215.363123229</v>
      </c>
      <c r="J41" s="9"/>
    </row>
    <row r="42" spans="1:10" ht="25.5" customHeight="1">
      <c r="A42" s="136" t="s">
        <v>144</v>
      </c>
      <c r="B42" s="44">
        <v>93565206</v>
      </c>
      <c r="C42" s="158">
        <v>1240753</v>
      </c>
      <c r="D42" s="44">
        <v>-9206366</v>
      </c>
      <c r="E42" s="158">
        <v>-1510010</v>
      </c>
      <c r="F42" s="44"/>
      <c r="G42" s="44">
        <v>269257</v>
      </c>
      <c r="H42" s="45">
        <v>-1520330.866522119</v>
      </c>
      <c r="I42" s="160">
        <f t="shared" si="1"/>
        <v>1358958.363123229</v>
      </c>
      <c r="J42" s="9"/>
    </row>
    <row r="43" spans="1:10" ht="25.5" customHeight="1">
      <c r="A43" s="136" t="s">
        <v>50</v>
      </c>
      <c r="B43" s="44">
        <v>86850205</v>
      </c>
      <c r="C43" s="158">
        <v>1286366</v>
      </c>
      <c r="D43" s="44">
        <v>-85600312</v>
      </c>
      <c r="E43" s="158">
        <v>-1505101</v>
      </c>
      <c r="F43" s="44"/>
      <c r="G43" s="44">
        <v>218735</v>
      </c>
      <c r="H43" s="45">
        <v>-1739065.866522119</v>
      </c>
      <c r="I43" s="160">
        <f t="shared" si="1"/>
        <v>1140223.363123229</v>
      </c>
      <c r="J43" s="9"/>
    </row>
    <row r="44" spans="1:10" ht="25.5" customHeight="1">
      <c r="A44" s="136" t="s">
        <v>51</v>
      </c>
      <c r="B44" s="44">
        <v>85065967</v>
      </c>
      <c r="C44" s="158">
        <v>1244709</v>
      </c>
      <c r="D44" s="44">
        <v>-83603788</v>
      </c>
      <c r="E44" s="158">
        <v>-1449288</v>
      </c>
      <c r="F44" s="44"/>
      <c r="G44" s="44">
        <v>204579</v>
      </c>
      <c r="H44" s="45">
        <v>-1943644.866522119</v>
      </c>
      <c r="I44" s="160">
        <f t="shared" si="1"/>
        <v>935644.363123229</v>
      </c>
      <c r="J44" s="9"/>
    </row>
    <row r="45" spans="1:10" ht="25.5" customHeight="1">
      <c r="A45" s="136" t="s">
        <v>9</v>
      </c>
      <c r="B45" s="44">
        <v>90239442</v>
      </c>
      <c r="C45" s="158">
        <v>1488624</v>
      </c>
      <c r="D45" s="44">
        <v>-89463033</v>
      </c>
      <c r="E45" s="158">
        <v>-1574148</v>
      </c>
      <c r="F45" s="44"/>
      <c r="G45" s="44">
        <v>85525</v>
      </c>
      <c r="H45" s="45">
        <v>-1858119.866522119</v>
      </c>
      <c r="I45" s="160">
        <f t="shared" si="1"/>
        <v>850119.363123229</v>
      </c>
      <c r="J45" s="9"/>
    </row>
    <row r="46" spans="1:10" ht="25.5" customHeight="1">
      <c r="A46" s="136" t="s">
        <v>52</v>
      </c>
      <c r="B46" s="44">
        <v>66714169</v>
      </c>
      <c r="C46" s="158">
        <v>1164609</v>
      </c>
      <c r="D46" s="44">
        <v>-64583866</v>
      </c>
      <c r="E46" s="158">
        <v>-1257673</v>
      </c>
      <c r="F46" s="44"/>
      <c r="G46" s="44">
        <v>93064</v>
      </c>
      <c r="H46" s="45">
        <v>-1765055.866522119</v>
      </c>
      <c r="I46" s="160">
        <f t="shared" si="1"/>
        <v>757055.363123229</v>
      </c>
      <c r="J46" s="9"/>
    </row>
    <row r="47" spans="1:10" ht="25.5" customHeight="1">
      <c r="A47" s="136" t="s">
        <v>53</v>
      </c>
      <c r="B47" s="44">
        <v>78007021.4851705</v>
      </c>
      <c r="C47" s="158">
        <v>1312818.5513809086</v>
      </c>
      <c r="D47" s="44">
        <v>-74500689.42347948</v>
      </c>
      <c r="E47" s="158">
        <v>-1306718.8077673647</v>
      </c>
      <c r="F47" s="44">
        <v>6099.74361354392</v>
      </c>
      <c r="G47" s="44"/>
      <c r="H47" s="45">
        <f>H46+F47-G47</f>
        <v>-1758956.122908575</v>
      </c>
      <c r="I47" s="137">
        <f>I46+F47</f>
        <v>763155.1067367729</v>
      </c>
      <c r="J47" s="9"/>
    </row>
    <row r="48" spans="1:9" ht="25.5" customHeight="1">
      <c r="A48" s="16" t="s">
        <v>161</v>
      </c>
      <c r="B48" s="94" t="s">
        <v>120</v>
      </c>
      <c r="C48" s="94" t="s">
        <v>79</v>
      </c>
      <c r="D48" s="94" t="s">
        <v>121</v>
      </c>
      <c r="E48" s="94" t="s">
        <v>80</v>
      </c>
      <c r="F48" s="94" t="s">
        <v>88</v>
      </c>
      <c r="G48" s="94" t="s">
        <v>89</v>
      </c>
      <c r="H48" s="280" t="s">
        <v>150</v>
      </c>
      <c r="I48" s="280" t="s">
        <v>91</v>
      </c>
    </row>
    <row r="49" spans="1:9" ht="25.5" customHeight="1">
      <c r="A49" s="17" t="s">
        <v>7</v>
      </c>
      <c r="B49" s="74"/>
      <c r="C49" s="74"/>
      <c r="D49" s="74"/>
      <c r="E49" s="74"/>
      <c r="F49" s="74"/>
      <c r="G49" s="74"/>
      <c r="H49" s="295"/>
      <c r="I49" s="295"/>
    </row>
    <row r="50" spans="1:9" ht="25.5" customHeight="1">
      <c r="A50" s="136" t="s">
        <v>43</v>
      </c>
      <c r="B50" s="44">
        <v>97835513.51497138</v>
      </c>
      <c r="C50" s="158">
        <v>1766292.1944617394</v>
      </c>
      <c r="D50" s="44">
        <v>-102279398.8445585</v>
      </c>
      <c r="E50" s="158">
        <v>-1967272.4677761786</v>
      </c>
      <c r="F50" s="44"/>
      <c r="G50" s="44">
        <v>200980.273314439</v>
      </c>
      <c r="H50" s="45">
        <v>-2317114.396223014</v>
      </c>
      <c r="I50" s="160">
        <f>I47-G50</f>
        <v>562174.8334223339</v>
      </c>
    </row>
    <row r="51" spans="1:10" ht="25.5" customHeight="1">
      <c r="A51" s="136" t="s">
        <v>44</v>
      </c>
      <c r="B51" s="44">
        <v>95309154.26128234</v>
      </c>
      <c r="C51" s="158">
        <v>1998836.1594769123</v>
      </c>
      <c r="D51" s="44">
        <v>-93952791.83249795</v>
      </c>
      <c r="E51" s="158">
        <v>-2091160.876172216</v>
      </c>
      <c r="F51" s="44"/>
      <c r="G51" s="44">
        <v>92324.7166953036</v>
      </c>
      <c r="H51" s="45">
        <f>H50+F51-G51</f>
        <v>-2409439.112918318</v>
      </c>
      <c r="I51" s="160">
        <f aca="true" t="shared" si="2" ref="I51:I57">I50-G51</f>
        <v>469850.1167270303</v>
      </c>
      <c r="J51" s="9"/>
    </row>
    <row r="52" spans="1:10" ht="25.5" customHeight="1">
      <c r="A52" s="136" t="s">
        <v>45</v>
      </c>
      <c r="B52" s="44">
        <v>101160178.23907843</v>
      </c>
      <c r="C52" s="158">
        <v>2006043.305773378</v>
      </c>
      <c r="D52" s="44">
        <v>-100662797.63718131</v>
      </c>
      <c r="E52" s="158">
        <v>-2132319.2205877625</v>
      </c>
      <c r="F52" s="44"/>
      <c r="G52" s="44">
        <v>126275.914814385</v>
      </c>
      <c r="H52" s="45">
        <f>H51+F52-G52</f>
        <v>-2535715.027732703</v>
      </c>
      <c r="I52" s="160">
        <f t="shared" si="2"/>
        <v>343574.2019126453</v>
      </c>
      <c r="J52" s="9"/>
    </row>
    <row r="53" spans="1:10" ht="25.5" customHeight="1">
      <c r="A53" s="136" t="s">
        <v>159</v>
      </c>
      <c r="B53" s="44">
        <v>107201093.54151236</v>
      </c>
      <c r="C53" s="158">
        <v>2782699.2983466643</v>
      </c>
      <c r="D53" s="44">
        <v>-105980573.94308738</v>
      </c>
      <c r="E53" s="158">
        <v>-3030442.0001094355</v>
      </c>
      <c r="F53" s="95"/>
      <c r="G53" s="44">
        <v>247742.701762771</v>
      </c>
      <c r="H53" s="45">
        <f>H52+F53-G53</f>
        <v>-2783457.729495474</v>
      </c>
      <c r="I53" s="160">
        <f t="shared" si="2"/>
        <v>95831.50014987431</v>
      </c>
      <c r="J53" s="9"/>
    </row>
    <row r="54" spans="1:10" ht="25.5" customHeight="1">
      <c r="A54" s="136" t="s">
        <v>47</v>
      </c>
      <c r="B54" s="44">
        <v>105022145.0316123</v>
      </c>
      <c r="C54" s="158">
        <v>2381174.8898614547</v>
      </c>
      <c r="D54" s="44">
        <v>-104448580.905318</v>
      </c>
      <c r="E54" s="158">
        <v>-2806231.4400717476</v>
      </c>
      <c r="F54" s="95"/>
      <c r="G54" s="44">
        <v>425056.550210293</v>
      </c>
      <c r="H54" s="45">
        <v>-3208514.279705767</v>
      </c>
      <c r="I54" s="160">
        <f t="shared" si="2"/>
        <v>-329225.05006041867</v>
      </c>
      <c r="J54" s="9"/>
    </row>
    <row r="55" spans="1:10" ht="25.5" customHeight="1">
      <c r="A55" s="136" t="s">
        <v>48</v>
      </c>
      <c r="B55" s="44">
        <v>113918093.59902197</v>
      </c>
      <c r="C55" s="158">
        <v>2467648.185134529</v>
      </c>
      <c r="D55" s="44">
        <v>-114796250.82282779</v>
      </c>
      <c r="E55" s="158">
        <v>-3181524.133952313</v>
      </c>
      <c r="F55" s="234"/>
      <c r="G55" s="44">
        <v>713875.948817784</v>
      </c>
      <c r="H55" s="45">
        <f>H54+F55-G55</f>
        <v>-3922390.228523551</v>
      </c>
      <c r="I55" s="160">
        <f t="shared" si="2"/>
        <v>-1043100.9988782026</v>
      </c>
      <c r="J55" s="9"/>
    </row>
    <row r="56" spans="1:10" ht="25.5" customHeight="1">
      <c r="A56" s="136" t="s">
        <v>49</v>
      </c>
      <c r="B56" s="44">
        <v>103873372.70591995</v>
      </c>
      <c r="C56" s="158">
        <v>2182700.3955883975</v>
      </c>
      <c r="D56" s="44">
        <v>-106585626.50626002</v>
      </c>
      <c r="E56" s="158">
        <v>-2732375.3033052417</v>
      </c>
      <c r="F56" s="234"/>
      <c r="G56" s="44">
        <v>549674.907716844</v>
      </c>
      <c r="H56" s="45">
        <f>H55+F56-G56</f>
        <v>-4472065.136240395</v>
      </c>
      <c r="I56" s="160">
        <f t="shared" si="2"/>
        <v>-1592775.9065950466</v>
      </c>
      <c r="J56" s="9"/>
    </row>
    <row r="57" spans="1:10" ht="25.5" customHeight="1">
      <c r="A57" s="136" t="s">
        <v>50</v>
      </c>
      <c r="B57" s="44">
        <v>86651140.85011996</v>
      </c>
      <c r="C57" s="158">
        <v>1820714.7320805711</v>
      </c>
      <c r="D57" s="44">
        <v>-88837659.33227998</v>
      </c>
      <c r="E57" s="158">
        <v>-2190287.12244443</v>
      </c>
      <c r="F57" s="95"/>
      <c r="G57" s="236">
        <v>369572.390363859</v>
      </c>
      <c r="H57" s="45">
        <f>H56+F57-G57</f>
        <v>-4841637.526604254</v>
      </c>
      <c r="I57" s="160">
        <f t="shared" si="2"/>
        <v>-1962348.2969589056</v>
      </c>
      <c r="J57" s="9"/>
    </row>
    <row r="58" spans="1:10" ht="25.5" customHeight="1">
      <c r="A58" s="136" t="s">
        <v>51</v>
      </c>
      <c r="B58" s="44">
        <v>98175289.12391</v>
      </c>
      <c r="C58" s="158">
        <v>2361423.3326485157</v>
      </c>
      <c r="D58" s="44">
        <v>-101585691.69829997</v>
      </c>
      <c r="E58" s="158">
        <v>-2797447.643202397</v>
      </c>
      <c r="F58" s="95"/>
      <c r="G58" s="236">
        <v>436024.310553881</v>
      </c>
      <c r="H58" s="45">
        <v>-5277661.837158135</v>
      </c>
      <c r="I58" s="160">
        <v>-2398372.6075127865</v>
      </c>
      <c r="J58" s="9"/>
    </row>
    <row r="59" spans="1:10" ht="25.5" customHeight="1">
      <c r="A59" s="136" t="s">
        <v>9</v>
      </c>
      <c r="B59" s="44">
        <v>79792987.48376004</v>
      </c>
      <c r="C59" s="158">
        <v>2000972.5786409234</v>
      </c>
      <c r="D59" s="44">
        <v>-82566047.32242993</v>
      </c>
      <c r="E59" s="158">
        <v>-2875269.0075290976</v>
      </c>
      <c r="F59" s="234"/>
      <c r="G59" s="236">
        <v>874296.428888174</v>
      </c>
      <c r="H59" s="45">
        <f aca="true" t="shared" si="3" ref="H59:H71">H58+F59-G59</f>
        <v>-6151958.266046309</v>
      </c>
      <c r="I59" s="160">
        <f>I58-G59</f>
        <v>-3272669.0364009608</v>
      </c>
      <c r="J59" s="9"/>
    </row>
    <row r="60" spans="1:10" ht="25.5" customHeight="1">
      <c r="A60" s="136" t="s">
        <v>52</v>
      </c>
      <c r="B60" s="44">
        <v>79353382.9075863</v>
      </c>
      <c r="C60" s="158">
        <v>1854935.6190154734</v>
      </c>
      <c r="D60" s="44">
        <v>-82350698.9391437</v>
      </c>
      <c r="E60" s="158">
        <v>-3169833.5586894434</v>
      </c>
      <c r="F60" s="234"/>
      <c r="G60" s="236">
        <v>1314897.93967397</v>
      </c>
      <c r="H60" s="45">
        <f t="shared" si="3"/>
        <v>-7466856.205720279</v>
      </c>
      <c r="I60" s="160">
        <f>I59-G60</f>
        <v>-4587566.97607493</v>
      </c>
      <c r="J60" s="9"/>
    </row>
    <row r="61" spans="1:10" ht="25.5" customHeight="1">
      <c r="A61" s="136" t="s">
        <v>53</v>
      </c>
      <c r="B61" s="44">
        <v>106245263.14542006</v>
      </c>
      <c r="C61" s="158">
        <v>2903722.910927567</v>
      </c>
      <c r="D61" s="44">
        <v>-55391598.94685999</v>
      </c>
      <c r="E61" s="158">
        <v>-1647297.0049592433</v>
      </c>
      <c r="F61" s="236">
        <v>1256425.9059683238</v>
      </c>
      <c r="G61" s="236"/>
      <c r="H61" s="45">
        <f t="shared" si="3"/>
        <v>-6210430.299751956</v>
      </c>
      <c r="I61" s="137">
        <f>I60+F61</f>
        <v>-3331141.0701066065</v>
      </c>
      <c r="J61" s="9"/>
    </row>
    <row r="62" spans="1:9" ht="25.5" customHeight="1">
      <c r="A62" s="16" t="s">
        <v>182</v>
      </c>
      <c r="B62" s="94" t="s">
        <v>120</v>
      </c>
      <c r="C62" s="94" t="s">
        <v>79</v>
      </c>
      <c r="D62" s="94" t="s">
        <v>121</v>
      </c>
      <c r="E62" s="94" t="s">
        <v>80</v>
      </c>
      <c r="F62" s="94" t="s">
        <v>88</v>
      </c>
      <c r="G62" s="94" t="s">
        <v>89</v>
      </c>
      <c r="H62" s="280" t="s">
        <v>150</v>
      </c>
      <c r="I62" s="280" t="s">
        <v>91</v>
      </c>
    </row>
    <row r="63" spans="1:9" ht="25.5" customHeight="1">
      <c r="A63" s="17" t="s">
        <v>7</v>
      </c>
      <c r="B63" s="74"/>
      <c r="C63" s="74"/>
      <c r="D63" s="74"/>
      <c r="E63" s="74"/>
      <c r="F63" s="74"/>
      <c r="G63" s="74"/>
      <c r="H63" s="295"/>
      <c r="I63" s="295"/>
    </row>
    <row r="64" spans="1:9" ht="25.5" customHeight="1">
      <c r="A64" s="136" t="s">
        <v>43</v>
      </c>
      <c r="B64" s="44">
        <v>54464579.06957002</v>
      </c>
      <c r="C64" s="158">
        <v>1173004.932227755</v>
      </c>
      <c r="D64" s="44">
        <v>-160835679.3476198</v>
      </c>
      <c r="E64" s="158">
        <v>-3365011.299579065</v>
      </c>
      <c r="F64" s="236"/>
      <c r="G64" s="236">
        <v>2192006.36735131</v>
      </c>
      <c r="H64" s="45">
        <f>H61+F64-G64</f>
        <v>-8402436.667103266</v>
      </c>
      <c r="I64" s="160">
        <f>I61-G64</f>
        <v>-5523147.437457916</v>
      </c>
    </row>
    <row r="65" spans="1:10" ht="25.5" customHeight="1">
      <c r="A65" s="136" t="s">
        <v>44</v>
      </c>
      <c r="B65" s="44">
        <v>112245956.60012609</v>
      </c>
      <c r="C65" s="158">
        <v>2031280.4838177722</v>
      </c>
      <c r="D65" s="44">
        <v>-112938629.15352327</v>
      </c>
      <c r="E65" s="44">
        <v>-2313960.7169299866</v>
      </c>
      <c r="F65" s="247"/>
      <c r="G65" s="236">
        <v>282680.233112214</v>
      </c>
      <c r="H65" s="45">
        <f t="shared" si="3"/>
        <v>-8685116.90021548</v>
      </c>
      <c r="I65" s="160">
        <f>I64+F65-G65</f>
        <v>-5805827.67057013</v>
      </c>
      <c r="J65" s="9"/>
    </row>
    <row r="66" spans="1:10" ht="25.5" customHeight="1">
      <c r="A66" s="136" t="s">
        <v>45</v>
      </c>
      <c r="B66" s="44">
        <v>120897440.79403858</v>
      </c>
      <c r="C66" s="158">
        <v>2234010.567222123</v>
      </c>
      <c r="D66" s="44">
        <v>-101342537.68312551</v>
      </c>
      <c r="E66" s="44">
        <v>-2148844.5183263607</v>
      </c>
      <c r="F66" s="236">
        <v>85166.0488957623</v>
      </c>
      <c r="G66" s="236"/>
      <c r="H66" s="45">
        <f t="shared" si="3"/>
        <v>-8599950.85131972</v>
      </c>
      <c r="I66" s="137">
        <f aca="true" t="shared" si="4" ref="I66:I71">I65+F66-G66</f>
        <v>-5720661.621674368</v>
      </c>
      <c r="J66" s="9"/>
    </row>
    <row r="67" spans="1:10" ht="25.5" customHeight="1">
      <c r="A67" s="136" t="s">
        <v>159</v>
      </c>
      <c r="B67" s="44">
        <v>93195959.22791997</v>
      </c>
      <c r="C67" s="158">
        <v>1701653.223635811</v>
      </c>
      <c r="D67" s="44">
        <v>-86299685.10147007</v>
      </c>
      <c r="E67" s="44">
        <v>-1720847.7313344749</v>
      </c>
      <c r="F67" s="95"/>
      <c r="G67" s="236">
        <v>19194.5076986639</v>
      </c>
      <c r="H67" s="45">
        <f t="shared" si="3"/>
        <v>-8619145.359018384</v>
      </c>
      <c r="I67" s="160">
        <f t="shared" si="4"/>
        <v>-5739856.129373032</v>
      </c>
      <c r="J67" s="9"/>
    </row>
    <row r="68" spans="1:10" ht="25.5" customHeight="1">
      <c r="A68" s="136" t="s">
        <v>47</v>
      </c>
      <c r="B68" s="44">
        <v>91426906.43923992</v>
      </c>
      <c r="C68" s="158">
        <v>1414235.2632255973</v>
      </c>
      <c r="D68" s="44">
        <v>-77418231.15437001</v>
      </c>
      <c r="E68" s="44">
        <v>-1272656.2266810215</v>
      </c>
      <c r="F68" s="236">
        <v>141579.03654457582</v>
      </c>
      <c r="G68" s="236"/>
      <c r="H68" s="45">
        <f t="shared" si="3"/>
        <v>-8477566.322473807</v>
      </c>
      <c r="I68" s="137">
        <f t="shared" si="4"/>
        <v>-5598277.092828456</v>
      </c>
      <c r="J68" s="9"/>
    </row>
    <row r="69" spans="1:10" ht="25.5" customHeight="1">
      <c r="A69" s="136" t="s">
        <v>48</v>
      </c>
      <c r="B69" s="44">
        <v>104763253.36912996</v>
      </c>
      <c r="C69" s="158">
        <v>1380772.6579041856</v>
      </c>
      <c r="D69" s="44">
        <v>-88419162.1235901</v>
      </c>
      <c r="E69" s="44">
        <v>-1546565.4713441909</v>
      </c>
      <c r="F69" s="95"/>
      <c r="G69" s="236">
        <v>165792.813440005</v>
      </c>
      <c r="H69" s="45">
        <f t="shared" si="3"/>
        <v>-8643359.135913812</v>
      </c>
      <c r="I69" s="137">
        <f t="shared" si="4"/>
        <v>-5764069.906268462</v>
      </c>
      <c r="J69" s="9"/>
    </row>
    <row r="70" spans="1:10" ht="25.5" customHeight="1">
      <c r="A70" s="136" t="s">
        <v>49</v>
      </c>
      <c r="B70" s="44">
        <v>104186664.93028995</v>
      </c>
      <c r="C70" s="158">
        <v>1698052.8249271386</v>
      </c>
      <c r="D70" s="44">
        <v>-67745731.70600994</v>
      </c>
      <c r="E70" s="44">
        <v>-1316778.941866011</v>
      </c>
      <c r="F70" s="236">
        <v>381273.88306112774</v>
      </c>
      <c r="G70" s="95"/>
      <c r="H70" s="45">
        <f t="shared" si="3"/>
        <v>-8262085.252852684</v>
      </c>
      <c r="I70" s="137">
        <f t="shared" si="4"/>
        <v>-5382796.023207334</v>
      </c>
      <c r="J70" s="9"/>
    </row>
    <row r="71" spans="1:10" ht="25.5" customHeight="1">
      <c r="A71" s="136" t="s">
        <v>50</v>
      </c>
      <c r="B71" s="261">
        <v>68131439.16846998</v>
      </c>
      <c r="C71" s="262">
        <v>733317.3884067824</v>
      </c>
      <c r="D71" s="261">
        <v>-68918312.8326701</v>
      </c>
      <c r="E71" s="261">
        <v>-1231531.713288852</v>
      </c>
      <c r="F71" s="263"/>
      <c r="G71" s="263">
        <v>498214.32488207</v>
      </c>
      <c r="H71" s="119">
        <f t="shared" si="3"/>
        <v>-8760299.577734753</v>
      </c>
      <c r="I71" s="264">
        <f t="shared" si="4"/>
        <v>-5881010.3480894035</v>
      </c>
      <c r="J71" s="9"/>
    </row>
    <row r="72" spans="1:10" ht="25.5" customHeight="1">
      <c r="A72" s="136" t="s">
        <v>51</v>
      </c>
      <c r="B72" s="261">
        <v>55371348.20355685</v>
      </c>
      <c r="C72" s="262">
        <v>648151.8574608795</v>
      </c>
      <c r="D72" s="261">
        <v>-75262851.37709416</v>
      </c>
      <c r="E72" s="261">
        <v>-1373507.9567663688</v>
      </c>
      <c r="F72" s="263"/>
      <c r="G72" s="263">
        <v>725356.099305489</v>
      </c>
      <c r="H72" s="119">
        <f>H71+F72-G72</f>
        <v>-9485655.677040242</v>
      </c>
      <c r="I72" s="264">
        <f>I71+F72-G72</f>
        <v>-6606366.447394893</v>
      </c>
      <c r="J72" s="9"/>
    </row>
    <row r="73" spans="1:10" ht="25.5" customHeight="1">
      <c r="A73" s="136" t="s">
        <v>9</v>
      </c>
      <c r="B73" s="261">
        <v>64875582.80358008</v>
      </c>
      <c r="C73" s="262">
        <v>764026.6895919931</v>
      </c>
      <c r="D73" s="261">
        <v>-72756126.23847</v>
      </c>
      <c r="E73" s="261">
        <v>-1558548.6594793554</v>
      </c>
      <c r="F73" s="263"/>
      <c r="G73" s="263">
        <v>794521.969887362</v>
      </c>
      <c r="H73" s="119">
        <f>H72+F73-G73</f>
        <v>-10280177.646927604</v>
      </c>
      <c r="I73" s="264">
        <f>I72+F73-G73</f>
        <v>-7400888.417282254</v>
      </c>
      <c r="J73" s="9"/>
    </row>
    <row r="74" spans="1:10" ht="25.5" customHeight="1">
      <c r="A74" s="136" t="s">
        <v>52</v>
      </c>
      <c r="B74" s="261">
        <v>54566884.590610035</v>
      </c>
      <c r="C74" s="262">
        <v>970742.3657174166</v>
      </c>
      <c r="D74" s="261">
        <v>-57772767.309940055</v>
      </c>
      <c r="E74" s="261">
        <v>-1211132.9785543273</v>
      </c>
      <c r="F74" s="263"/>
      <c r="G74" s="263">
        <v>240390.612836911</v>
      </c>
      <c r="H74" s="119">
        <f>H73+F74-G74</f>
        <v>-10520568.259764515</v>
      </c>
      <c r="I74" s="264">
        <f>I73+F74-G74</f>
        <v>-7641279.030119166</v>
      </c>
      <c r="J74" s="9"/>
    </row>
    <row r="75" spans="1:10" ht="25.5" customHeight="1">
      <c r="A75" s="136" t="s">
        <v>53</v>
      </c>
      <c r="B75" s="261">
        <v>89100091.84161006</v>
      </c>
      <c r="C75" s="262">
        <v>1632969.5638407466</v>
      </c>
      <c r="D75" s="261">
        <v>-90125030.05427998</v>
      </c>
      <c r="E75" s="261">
        <v>-1753832.0342231134</v>
      </c>
      <c r="F75" s="263"/>
      <c r="G75" s="263">
        <v>120862.470382367</v>
      </c>
      <c r="H75" s="119">
        <f>H74+F75-G75</f>
        <v>-10641430.730146881</v>
      </c>
      <c r="I75" s="264">
        <f>I74+F75-G75</f>
        <v>-7762141.500501533</v>
      </c>
      <c r="J75" s="9"/>
    </row>
    <row r="76" spans="1:9" ht="25.5" customHeight="1">
      <c r="A76" s="16" t="s">
        <v>194</v>
      </c>
      <c r="B76" s="94" t="s">
        <v>120</v>
      </c>
      <c r="C76" s="94" t="s">
        <v>79</v>
      </c>
      <c r="D76" s="94" t="s">
        <v>121</v>
      </c>
      <c r="E76" s="94" t="s">
        <v>80</v>
      </c>
      <c r="F76" s="94" t="s">
        <v>88</v>
      </c>
      <c r="G76" s="94" t="s">
        <v>89</v>
      </c>
      <c r="H76" s="280" t="s">
        <v>150</v>
      </c>
      <c r="I76" s="280" t="s">
        <v>91</v>
      </c>
    </row>
    <row r="77" spans="1:9" ht="25.5" customHeight="1">
      <c r="A77" s="17" t="s">
        <v>7</v>
      </c>
      <c r="B77" s="74"/>
      <c r="C77" s="74"/>
      <c r="D77" s="74"/>
      <c r="E77" s="74"/>
      <c r="F77" s="74"/>
      <c r="G77" s="74"/>
      <c r="H77" s="295"/>
      <c r="I77" s="295"/>
    </row>
    <row r="78" spans="1:10" ht="25.5" customHeight="1">
      <c r="A78" s="136" t="s">
        <v>43</v>
      </c>
      <c r="B78" s="261">
        <v>73494111.74484</v>
      </c>
      <c r="C78" s="262">
        <v>1351984.9150375957</v>
      </c>
      <c r="D78" s="261">
        <v>-165151065.2602599</v>
      </c>
      <c r="E78" s="261">
        <v>-3144766.8966893046</v>
      </c>
      <c r="F78" s="263"/>
      <c r="G78" s="263">
        <v>1792781.98165171</v>
      </c>
      <c r="H78" s="119">
        <f>H75+F78-G78</f>
        <v>-12434212.711798592</v>
      </c>
      <c r="I78" s="264">
        <f>I75+F78-G78</f>
        <v>-9554923.482153242</v>
      </c>
      <c r="J78" s="9"/>
    </row>
    <row r="79" spans="1:10" ht="25.5" customHeight="1">
      <c r="A79" s="136" t="s">
        <v>44</v>
      </c>
      <c r="B79" s="261">
        <v>54579771.60450997</v>
      </c>
      <c r="C79" s="262">
        <v>1152740.57829777</v>
      </c>
      <c r="D79" s="261">
        <v>-183332009.75860998</v>
      </c>
      <c r="E79" s="261">
        <v>-4109267.839330227</v>
      </c>
      <c r="F79" s="263"/>
      <c r="G79" s="263">
        <v>2956527.26103246</v>
      </c>
      <c r="H79" s="119">
        <f aca="true" t="shared" si="5" ref="H79:H84">H78+F79-G79</f>
        <v>-15390739.972831052</v>
      </c>
      <c r="I79" s="264">
        <f aca="true" t="shared" si="6" ref="I79:I84">I78+F79-G79</f>
        <v>-12511450.743185703</v>
      </c>
      <c r="J79" s="9"/>
    </row>
    <row r="80" spans="1:10" ht="25.5" customHeight="1">
      <c r="A80" s="136" t="s">
        <v>45</v>
      </c>
      <c r="B80" s="261">
        <v>81161287.64030993</v>
      </c>
      <c r="C80" s="262">
        <v>2075314.2487155453</v>
      </c>
      <c r="D80" s="261">
        <v>-171470154.0118501</v>
      </c>
      <c r="E80" s="261">
        <v>-4315170.246621771</v>
      </c>
      <c r="F80" s="263"/>
      <c r="G80" s="263">
        <v>2239855.99790623</v>
      </c>
      <c r="H80" s="119">
        <f t="shared" si="5"/>
        <v>-17630595.970737282</v>
      </c>
      <c r="I80" s="264">
        <f t="shared" si="6"/>
        <v>-14751306.741091933</v>
      </c>
      <c r="J80" s="9"/>
    </row>
    <row r="81" spans="1:10" ht="25.5" customHeight="1">
      <c r="A81" s="136" t="s">
        <v>159</v>
      </c>
      <c r="B81" s="261">
        <v>225980918.40689003</v>
      </c>
      <c r="C81" s="262">
        <v>5140357.516012468</v>
      </c>
      <c r="D81" s="261">
        <v>-54636689.12483998</v>
      </c>
      <c r="E81" s="261">
        <v>-1311657.4314120545</v>
      </c>
      <c r="F81" s="263">
        <v>3828700.084600414</v>
      </c>
      <c r="G81" s="263"/>
      <c r="H81" s="119">
        <f t="shared" si="5"/>
        <v>-13801895.886136867</v>
      </c>
      <c r="I81" s="264">
        <f t="shared" si="6"/>
        <v>-10922606.656491518</v>
      </c>
      <c r="J81" s="9"/>
    </row>
    <row r="82" spans="1:10" ht="25.5" customHeight="1">
      <c r="A82" s="136" t="s">
        <v>47</v>
      </c>
      <c r="B82" s="261">
        <v>190972323.98162007</v>
      </c>
      <c r="C82" s="262">
        <v>4272056.221526385</v>
      </c>
      <c r="D82" s="261">
        <v>-49534594.377760015</v>
      </c>
      <c r="E82" s="261">
        <v>-1193267.5978005924</v>
      </c>
      <c r="F82" s="263">
        <v>3078788.623725793</v>
      </c>
      <c r="G82" s="263"/>
      <c r="H82" s="119">
        <f t="shared" si="5"/>
        <v>-10723107.262411075</v>
      </c>
      <c r="I82" s="264">
        <f t="shared" si="6"/>
        <v>-7843818.032765726</v>
      </c>
      <c r="J82" s="9"/>
    </row>
    <row r="83" spans="1:10" ht="25.5" customHeight="1">
      <c r="A83" s="136" t="s">
        <v>48</v>
      </c>
      <c r="B83" s="261">
        <v>163629788.8197602</v>
      </c>
      <c r="C83" s="262">
        <v>3749496.754159789</v>
      </c>
      <c r="D83" s="261">
        <v>-69351274.33583994</v>
      </c>
      <c r="E83" s="261">
        <v>-1639019.7624723495</v>
      </c>
      <c r="F83" s="263">
        <v>2110476.9916874394</v>
      </c>
      <c r="G83" s="263"/>
      <c r="H83" s="119">
        <f t="shared" si="5"/>
        <v>-8612630.270723635</v>
      </c>
      <c r="I83" s="264">
        <f t="shared" si="6"/>
        <v>-5733341.041078286</v>
      </c>
      <c r="J83" s="9"/>
    </row>
    <row r="84" spans="1:10" ht="25.5" customHeight="1">
      <c r="A84" s="136" t="s">
        <v>49</v>
      </c>
      <c r="B84" s="261">
        <v>130875703.5441799</v>
      </c>
      <c r="C84" s="262">
        <v>3118484.0289923507</v>
      </c>
      <c r="D84" s="261">
        <v>-97340507.13346998</v>
      </c>
      <c r="E84" s="261">
        <v>-2379166.716114015</v>
      </c>
      <c r="F84" s="263">
        <v>739317.3128783358</v>
      </c>
      <c r="G84" s="263"/>
      <c r="H84" s="119">
        <f t="shared" si="5"/>
        <v>-7873312.9578452995</v>
      </c>
      <c r="I84" s="264">
        <f t="shared" si="6"/>
        <v>-4994023.72819995</v>
      </c>
      <c r="J84" s="9"/>
    </row>
    <row r="85" spans="1:10" ht="25.5" customHeight="1">
      <c r="A85" s="136" t="s">
        <v>50</v>
      </c>
      <c r="B85" s="261">
        <v>57637709.03600994</v>
      </c>
      <c r="C85" s="262">
        <v>1548973.1693637532</v>
      </c>
      <c r="D85" s="261">
        <v>-95758139.97118014</v>
      </c>
      <c r="E85" s="261">
        <v>-2768545.3202676605</v>
      </c>
      <c r="F85" s="263"/>
      <c r="G85" s="263">
        <v>1219572.15090391</v>
      </c>
      <c r="H85" s="119">
        <f>H84+F85-G85</f>
        <v>-9092885.108749209</v>
      </c>
      <c r="I85" s="264">
        <f>I84+F85-G85</f>
        <v>-6213595.87910386</v>
      </c>
      <c r="J85" s="9"/>
    </row>
    <row r="86" spans="1:10" ht="25.5" customHeight="1">
      <c r="A86" s="136" t="s">
        <v>51</v>
      </c>
      <c r="B86" s="261">
        <v>51495195.81978001</v>
      </c>
      <c r="C86" s="262">
        <v>1241836.6696103313</v>
      </c>
      <c r="D86" s="261">
        <v>-74050704.02243999</v>
      </c>
      <c r="E86" s="261">
        <v>-2141955.666728938</v>
      </c>
      <c r="F86" s="263"/>
      <c r="G86" s="263">
        <v>900118.997118607</v>
      </c>
      <c r="H86" s="119">
        <f>H85+F86-G86</f>
        <v>-9993004.105867816</v>
      </c>
      <c r="I86" s="264">
        <f>I85+F86-G86</f>
        <v>-7113714.876222467</v>
      </c>
      <c r="J86" s="9"/>
    </row>
    <row r="87" spans="1:10" ht="25.5" customHeight="1">
      <c r="A87" s="136" t="s">
        <v>9</v>
      </c>
      <c r="B87" s="261">
        <v>51482881.37718993</v>
      </c>
      <c r="C87" s="262">
        <v>1261422.867555443</v>
      </c>
      <c r="D87" s="261">
        <v>-105490377.72348</v>
      </c>
      <c r="E87" s="261">
        <v>-2930145.9436031785</v>
      </c>
      <c r="F87" s="263"/>
      <c r="G87" s="263">
        <v>1668723.07604774</v>
      </c>
      <c r="H87" s="119">
        <f>H86+F87-G87</f>
        <v>-11661727.181915555</v>
      </c>
      <c r="I87" s="264">
        <f>I86+F87-G87</f>
        <v>-8782437.952270206</v>
      </c>
      <c r="J87" s="9"/>
    </row>
    <row r="88" spans="1:10" ht="25.5" customHeight="1">
      <c r="A88" s="136" t="s">
        <v>52</v>
      </c>
      <c r="B88" s="261">
        <v>105185238.4374401</v>
      </c>
      <c r="C88" s="262">
        <v>2849669.530602716</v>
      </c>
      <c r="D88" s="261">
        <v>-104859834.46874991</v>
      </c>
      <c r="E88" s="261">
        <v>-2859812.05191973</v>
      </c>
      <c r="F88" s="263"/>
      <c r="G88" s="263">
        <v>10142.521317014</v>
      </c>
      <c r="H88" s="119">
        <f>H87+F88-G88</f>
        <v>-11671869.70323257</v>
      </c>
      <c r="I88" s="264">
        <f>I87+F88-G88</f>
        <v>-8792580.47358722</v>
      </c>
      <c r="J88" s="9"/>
    </row>
    <row r="89" spans="1:10" ht="25.5" customHeight="1">
      <c r="A89" s="136" t="s">
        <v>53</v>
      </c>
      <c r="B89" s="261">
        <v>83323368.45394002</v>
      </c>
      <c r="C89" s="262">
        <v>2529062.1340286667</v>
      </c>
      <c r="D89" s="261">
        <v>-104508302.31721993</v>
      </c>
      <c r="E89" s="261">
        <v>-3372612.6076367474</v>
      </c>
      <c r="F89" s="263"/>
      <c r="G89" s="263">
        <v>843550.473608081</v>
      </c>
      <c r="H89" s="119">
        <f>H88+F89-G89</f>
        <v>-12515420.17684065</v>
      </c>
      <c r="I89" s="264">
        <f>I88+F89-G89</f>
        <v>-9636130.9471953</v>
      </c>
      <c r="J89" s="9"/>
    </row>
    <row r="90" spans="1:9" ht="25.5" customHeight="1">
      <c r="A90" s="16" t="s">
        <v>217</v>
      </c>
      <c r="B90" s="94" t="s">
        <v>120</v>
      </c>
      <c r="C90" s="94" t="s">
        <v>79</v>
      </c>
      <c r="D90" s="94" t="s">
        <v>121</v>
      </c>
      <c r="E90" s="94" t="s">
        <v>80</v>
      </c>
      <c r="F90" s="94" t="s">
        <v>88</v>
      </c>
      <c r="G90" s="94" t="s">
        <v>89</v>
      </c>
      <c r="H90" s="280" t="s">
        <v>150</v>
      </c>
      <c r="I90" s="280" t="s">
        <v>91</v>
      </c>
    </row>
    <row r="91" spans="1:9" ht="25.5" customHeight="1">
      <c r="A91" s="17" t="s">
        <v>7</v>
      </c>
      <c r="B91" s="74"/>
      <c r="C91" s="74"/>
      <c r="D91" s="74"/>
      <c r="E91" s="74"/>
      <c r="F91" s="74"/>
      <c r="G91" s="74"/>
      <c r="H91" s="295"/>
      <c r="I91" s="295"/>
    </row>
    <row r="92" spans="1:10" ht="25.5" customHeight="1">
      <c r="A92" s="136" t="s">
        <v>43</v>
      </c>
      <c r="B92" s="261">
        <v>98886136.78535004</v>
      </c>
      <c r="C92" s="262">
        <v>3038088.7336797267</v>
      </c>
      <c r="D92" s="261">
        <v>-78523920.27071996</v>
      </c>
      <c r="E92" s="261">
        <v>-2758125.3036160283</v>
      </c>
      <c r="F92" s="263">
        <v>279963.43006369844</v>
      </c>
      <c r="G92" s="263"/>
      <c r="H92" s="119">
        <f>H89+F92-G92</f>
        <v>-12235456.746776951</v>
      </c>
      <c r="I92" s="264">
        <f>I89+F92-G92</f>
        <v>-9356167.517131602</v>
      </c>
      <c r="J92" s="9"/>
    </row>
    <row r="93" spans="1:10" ht="25.5" customHeight="1">
      <c r="A93" s="136" t="s">
        <v>44</v>
      </c>
      <c r="B93" s="261">
        <v>98081801.89187008</v>
      </c>
      <c r="C93" s="262">
        <v>2768607.7390121166</v>
      </c>
      <c r="D93" s="261">
        <v>-103970803.85590985</v>
      </c>
      <c r="E93" s="261">
        <v>-3223825.862801738</v>
      </c>
      <c r="F93" s="263"/>
      <c r="G93" s="263">
        <v>455218.123789622</v>
      </c>
      <c r="H93" s="119">
        <f aca="true" t="shared" si="7" ref="H93:H98">H92+F93-G93</f>
        <v>-12690674.870566573</v>
      </c>
      <c r="I93" s="264">
        <f aca="true" t="shared" si="8" ref="I93:I98">I92+F93-G93</f>
        <v>-9811385.640921224</v>
      </c>
      <c r="J93" s="9"/>
    </row>
    <row r="94" spans="1:10" ht="25.5" customHeight="1">
      <c r="A94" s="136" t="s">
        <v>45</v>
      </c>
      <c r="B94" s="261">
        <v>161114859.36555016</v>
      </c>
      <c r="C94" s="262">
        <v>3862145.796967177</v>
      </c>
      <c r="D94" s="261">
        <v>-91357093.19961996</v>
      </c>
      <c r="E94" s="261">
        <v>-2286524.892954978</v>
      </c>
      <c r="F94" s="263">
        <v>1575620.904012199</v>
      </c>
      <c r="G94" s="263"/>
      <c r="H94" s="119">
        <f t="shared" si="7"/>
        <v>-11115053.966554374</v>
      </c>
      <c r="I94" s="264">
        <f t="shared" si="8"/>
        <v>-8235764.736909024</v>
      </c>
      <c r="J94" s="9"/>
    </row>
    <row r="95" spans="1:10" ht="25.5" customHeight="1">
      <c r="A95" s="136" t="s">
        <v>159</v>
      </c>
      <c r="B95" s="261">
        <v>268867298.26334995</v>
      </c>
      <c r="C95" s="262">
        <v>7974713.279400853</v>
      </c>
      <c r="D95" s="261">
        <v>-90517476.22219995</v>
      </c>
      <c r="E95" s="261">
        <v>-2631828.5799018755</v>
      </c>
      <c r="F95" s="263">
        <v>5342884.6994989775</v>
      </c>
      <c r="G95" s="263"/>
      <c r="H95" s="119">
        <f t="shared" si="7"/>
        <v>-5772169.267055396</v>
      </c>
      <c r="I95" s="264">
        <f t="shared" si="8"/>
        <v>-2892880.037410047</v>
      </c>
      <c r="J95" s="9"/>
    </row>
    <row r="96" spans="1:10" ht="25.5" customHeight="1">
      <c r="A96" s="136" t="s">
        <v>47</v>
      </c>
      <c r="B96" s="261">
        <v>158761556.9818198</v>
      </c>
      <c r="C96" s="262">
        <v>3843578.580527897</v>
      </c>
      <c r="D96" s="261">
        <v>-53446569.10936001</v>
      </c>
      <c r="E96" s="261">
        <v>-1410393.7086200726</v>
      </c>
      <c r="F96" s="263">
        <v>2433184.8719078247</v>
      </c>
      <c r="G96" s="263"/>
      <c r="H96" s="119">
        <f t="shared" si="7"/>
        <v>-3338984.3951475713</v>
      </c>
      <c r="I96" s="264">
        <f t="shared" si="8"/>
        <v>-459695.16550222225</v>
      </c>
      <c r="J96" s="9"/>
    </row>
    <row r="97" spans="1:10" ht="25.5" customHeight="1">
      <c r="A97" s="136" t="s">
        <v>48</v>
      </c>
      <c r="B97" s="261">
        <v>163053042.55908984</v>
      </c>
      <c r="C97" s="262">
        <v>2619743.6868775254</v>
      </c>
      <c r="D97" s="261">
        <v>-89698689.65164007</v>
      </c>
      <c r="E97" s="261">
        <v>-1461371.838996791</v>
      </c>
      <c r="F97" s="263">
        <v>1158371.8478807344</v>
      </c>
      <c r="G97" s="263"/>
      <c r="H97" s="119">
        <f t="shared" si="7"/>
        <v>-2180612.547266837</v>
      </c>
      <c r="I97" s="264">
        <f t="shared" si="8"/>
        <v>698676.6823785121</v>
      </c>
      <c r="J97" s="9"/>
    </row>
    <row r="98" spans="1:10" ht="25.5" customHeight="1">
      <c r="A98" s="136" t="s">
        <v>49</v>
      </c>
      <c r="B98" s="261">
        <v>68725771.99482992</v>
      </c>
      <c r="C98" s="262">
        <v>862460.8454313914</v>
      </c>
      <c r="D98" s="261">
        <v>-139655443.73392007</v>
      </c>
      <c r="E98" s="261">
        <v>-1749717.8468885</v>
      </c>
      <c r="F98" s="263"/>
      <c r="G98" s="263">
        <v>887257.001457109</v>
      </c>
      <c r="H98" s="119">
        <f t="shared" si="7"/>
        <v>-3067869.5487239463</v>
      </c>
      <c r="I98" s="264">
        <f t="shared" si="8"/>
        <v>-188580.3190785969</v>
      </c>
      <c r="J98" s="9"/>
    </row>
    <row r="99" spans="1:10" ht="25.5" customHeight="1">
      <c r="A99" s="136" t="s">
        <v>50</v>
      </c>
      <c r="B99" s="261">
        <v>75181483.9101499</v>
      </c>
      <c r="C99" s="262">
        <v>973678.5821683859</v>
      </c>
      <c r="D99" s="261">
        <v>-101724077.66526015</v>
      </c>
      <c r="E99" s="261">
        <v>-1347885.9568728595</v>
      </c>
      <c r="F99" s="263"/>
      <c r="G99" s="263">
        <v>374207.374704474</v>
      </c>
      <c r="H99" s="119">
        <f>H98+F99-G99</f>
        <v>-3442076.9234284204</v>
      </c>
      <c r="I99" s="264">
        <f>I98+F99-G99</f>
        <v>-562787.6937830709</v>
      </c>
      <c r="J99" s="9"/>
    </row>
    <row r="100" spans="1:10" ht="25.5" customHeight="1">
      <c r="A100" s="136" t="s">
        <v>51</v>
      </c>
      <c r="B100" s="261">
        <v>47241583.73219002</v>
      </c>
      <c r="C100" s="262">
        <v>644367.6143274604</v>
      </c>
      <c r="D100" s="261">
        <v>-79806805.2439901</v>
      </c>
      <c r="E100" s="261">
        <v>-1138708.960595903</v>
      </c>
      <c r="F100" s="263"/>
      <c r="G100" s="263">
        <v>494341.346268443</v>
      </c>
      <c r="H100" s="119">
        <f>H99+F100-G100</f>
        <v>-3936418.2696968634</v>
      </c>
      <c r="I100" s="264">
        <f>I99+F100-G100</f>
        <v>-1057129.0400515138</v>
      </c>
      <c r="J100" s="9"/>
    </row>
    <row r="101" spans="1:10" ht="25.5" customHeight="1">
      <c r="A101" s="136" t="s">
        <v>9</v>
      </c>
      <c r="B101" s="261">
        <v>52681733.591149956</v>
      </c>
      <c r="C101" s="262">
        <v>818202.8986735102</v>
      </c>
      <c r="D101" s="261">
        <v>-101269408.17701991</v>
      </c>
      <c r="E101" s="261">
        <v>-1694447.6445781835</v>
      </c>
      <c r="F101" s="263"/>
      <c r="G101" s="263">
        <v>876244.745904673</v>
      </c>
      <c r="H101" s="119">
        <f>H100+F101-G101</f>
        <v>-4812663.015601536</v>
      </c>
      <c r="I101" s="264">
        <f>I100+F101-G101</f>
        <v>-1933373.7859561867</v>
      </c>
      <c r="J101" s="9"/>
    </row>
    <row r="102" spans="1:10" ht="25.5" customHeight="1">
      <c r="A102" s="136" t="s">
        <v>52</v>
      </c>
      <c r="B102" s="261">
        <v>47643690.326079905</v>
      </c>
      <c r="C102" s="262">
        <v>573634.8051296268</v>
      </c>
      <c r="D102" s="261">
        <v>-100193749.32338016</v>
      </c>
      <c r="E102" s="261">
        <v>-1433015.0060137908</v>
      </c>
      <c r="F102" s="263"/>
      <c r="G102" s="263">
        <v>859380.200884164</v>
      </c>
      <c r="H102" s="119">
        <f>H101+F102-G102</f>
        <v>-5672043.216485701</v>
      </c>
      <c r="I102" s="264">
        <f>I101+F102-G102</f>
        <v>-2792753.9868403506</v>
      </c>
      <c r="J102" s="9"/>
    </row>
    <row r="103" spans="1:10" ht="25.5" customHeight="1">
      <c r="A103" s="136" t="s">
        <v>53</v>
      </c>
      <c r="B103" s="261">
        <v>46352136.65897003</v>
      </c>
      <c r="C103" s="262">
        <v>493733.8841834316</v>
      </c>
      <c r="D103" s="261">
        <v>-93884777.27060005</v>
      </c>
      <c r="E103" s="261">
        <v>-1309572.7590303356</v>
      </c>
      <c r="F103" s="263"/>
      <c r="G103" s="263">
        <v>815838.874846904</v>
      </c>
      <c r="H103" s="119">
        <f>H102+F103-G103</f>
        <v>-6487882.091332604</v>
      </c>
      <c r="I103" s="264">
        <f>I102+F103-G103</f>
        <v>-3608592.8616872546</v>
      </c>
      <c r="J103" s="9"/>
    </row>
    <row r="104" spans="1:9" ht="25.5" customHeight="1">
      <c r="A104" s="16" t="s">
        <v>230</v>
      </c>
      <c r="B104" s="94" t="s">
        <v>120</v>
      </c>
      <c r="C104" s="94" t="s">
        <v>79</v>
      </c>
      <c r="D104" s="94" t="s">
        <v>121</v>
      </c>
      <c r="E104" s="94" t="s">
        <v>80</v>
      </c>
      <c r="F104" s="94" t="s">
        <v>88</v>
      </c>
      <c r="G104" s="94" t="s">
        <v>89</v>
      </c>
      <c r="H104" s="280" t="s">
        <v>150</v>
      </c>
      <c r="I104" s="280" t="s">
        <v>91</v>
      </c>
    </row>
    <row r="105" spans="1:9" ht="25.5" customHeight="1">
      <c r="A105" s="17" t="s">
        <v>7</v>
      </c>
      <c r="B105" s="74"/>
      <c r="C105" s="74"/>
      <c r="D105" s="74"/>
      <c r="E105" s="74"/>
      <c r="F105" s="74"/>
      <c r="G105" s="74"/>
      <c r="H105" s="295"/>
      <c r="I105" s="295"/>
    </row>
    <row r="106" spans="1:10" ht="25.5" customHeight="1">
      <c r="A106" s="136" t="s">
        <v>43</v>
      </c>
      <c r="B106" s="261">
        <v>101853226.55557002</v>
      </c>
      <c r="C106" s="262">
        <v>1618150.6897799412</v>
      </c>
      <c r="D106" s="261">
        <v>-97737755.29542005</v>
      </c>
      <c r="E106" s="261">
        <v>-1575772.869625042</v>
      </c>
      <c r="F106" s="263">
        <v>42377.820154899266</v>
      </c>
      <c r="G106" s="263"/>
      <c r="H106" s="119">
        <f>H103+F106-G106</f>
        <v>-6445504.271177705</v>
      </c>
      <c r="I106" s="264">
        <f>I103+F106-G106</f>
        <v>-3566215.0415323554</v>
      </c>
      <c r="J106" s="9"/>
    </row>
    <row r="107" spans="1:10" ht="25.5" customHeight="1">
      <c r="A107" s="136" t="s">
        <v>44</v>
      </c>
      <c r="B107" s="261">
        <v>108912766.56197</v>
      </c>
      <c r="C107" s="262">
        <v>1442291.9682361847</v>
      </c>
      <c r="D107" s="261">
        <v>-80876209.87</v>
      </c>
      <c r="E107" s="261">
        <v>-1294963.8179217721</v>
      </c>
      <c r="F107" s="263">
        <v>147328.15031441255</v>
      </c>
      <c r="G107" s="263"/>
      <c r="H107" s="119">
        <f>H106+F107-G107</f>
        <v>-6298176.120863292</v>
      </c>
      <c r="I107" s="264">
        <f>I106+F107-G107</f>
        <v>-3418886.891217943</v>
      </c>
      <c r="J107" s="9"/>
    </row>
    <row r="108" spans="1:9" ht="25.5" customHeight="1">
      <c r="A108" s="245"/>
      <c r="B108" s="103"/>
      <c r="C108" s="103"/>
      <c r="D108" s="103"/>
      <c r="E108" s="103"/>
      <c r="F108" s="248"/>
      <c r="G108" s="249"/>
      <c r="H108" s="239"/>
      <c r="I108" s="103"/>
    </row>
    <row r="109" spans="1:11" ht="31.5" customHeight="1">
      <c r="A109" s="313" t="s">
        <v>84</v>
      </c>
      <c r="B109" s="314"/>
      <c r="C109" s="314"/>
      <c r="D109" s="314"/>
      <c r="E109" s="314"/>
      <c r="F109" s="314"/>
      <c r="G109" s="314"/>
      <c r="K109" s="9"/>
    </row>
    <row r="110" spans="1:8" ht="34.5" customHeight="1">
      <c r="A110" s="313" t="s">
        <v>85</v>
      </c>
      <c r="B110" s="314"/>
      <c r="C110" s="314"/>
      <c r="D110" s="314"/>
      <c r="E110" s="314"/>
      <c r="F110" s="314"/>
      <c r="G110" s="314"/>
      <c r="H110" s="9"/>
    </row>
    <row r="112" ht="17.25" customHeight="1"/>
    <row r="113" ht="14.25" hidden="1"/>
    <row r="114" ht="30" customHeight="1"/>
    <row r="115" ht="41.25" customHeight="1"/>
    <row r="120" spans="2:4" ht="14.25">
      <c r="B120" s="106" t="s">
        <v>92</v>
      </c>
      <c r="C120" s="20">
        <v>139036</v>
      </c>
      <c r="D120" s="41">
        <v>668165266</v>
      </c>
    </row>
    <row r="121" spans="2:4" ht="14.25">
      <c r="B121" s="106" t="s">
        <v>93</v>
      </c>
      <c r="C121" s="20">
        <v>517090</v>
      </c>
      <c r="D121" s="41">
        <v>755540708</v>
      </c>
    </row>
    <row r="122" spans="2:4" ht="14.25">
      <c r="B122" s="106" t="s">
        <v>94</v>
      </c>
      <c r="C122" s="20">
        <v>474964</v>
      </c>
      <c r="D122" s="41">
        <v>976665923</v>
      </c>
    </row>
    <row r="123" spans="2:4" ht="14.25">
      <c r="B123" s="106" t="s">
        <v>95</v>
      </c>
      <c r="C123" s="20">
        <v>549581</v>
      </c>
      <c r="D123" s="41">
        <v>1027933752</v>
      </c>
    </row>
    <row r="124" spans="2:4" ht="14.25">
      <c r="B124" s="106" t="s">
        <v>96</v>
      </c>
      <c r="C124" s="20">
        <v>647584</v>
      </c>
      <c r="D124" s="41">
        <v>1010972067</v>
      </c>
    </row>
    <row r="125" spans="2:4" ht="14.25">
      <c r="B125" s="106" t="s">
        <v>97</v>
      </c>
      <c r="C125" s="20">
        <v>226123</v>
      </c>
      <c r="D125" s="41">
        <v>806884896</v>
      </c>
    </row>
    <row r="126" spans="2:4" ht="14.25">
      <c r="B126" s="106" t="s">
        <v>98</v>
      </c>
      <c r="C126" s="21">
        <v>89016</v>
      </c>
      <c r="D126" s="41">
        <v>612880651</v>
      </c>
    </row>
    <row r="127" spans="2:4" ht="14.25">
      <c r="B127" s="106" t="s">
        <v>99</v>
      </c>
      <c r="C127" s="21">
        <v>136567</v>
      </c>
      <c r="D127" s="41">
        <v>376396851</v>
      </c>
    </row>
    <row r="128" spans="2:4" ht="14.25">
      <c r="B128" s="106" t="s">
        <v>100</v>
      </c>
      <c r="C128" s="20">
        <v>60426</v>
      </c>
      <c r="D128" s="41">
        <v>351683394</v>
      </c>
    </row>
    <row r="129" spans="2:4" ht="14.25">
      <c r="B129" s="106" t="s">
        <v>101</v>
      </c>
      <c r="C129" s="20">
        <v>140975</v>
      </c>
      <c r="D129" s="41">
        <v>413102197</v>
      </c>
    </row>
    <row r="130" spans="2:4" ht="14.25" customHeight="1">
      <c r="B130" s="106" t="s">
        <v>102</v>
      </c>
      <c r="C130" s="19">
        <v>120721.30861668196</v>
      </c>
      <c r="D130" s="44">
        <v>406049982</v>
      </c>
    </row>
    <row r="131" spans="2:4" ht="14.25">
      <c r="B131" s="106" t="s">
        <v>103</v>
      </c>
      <c r="C131" s="20">
        <v>72091</v>
      </c>
      <c r="D131" s="44">
        <v>455022366</v>
      </c>
    </row>
    <row r="132" spans="2:4" ht="14.25">
      <c r="B132" s="107" t="s">
        <v>104</v>
      </c>
      <c r="C132" s="20">
        <v>90801</v>
      </c>
      <c r="D132" s="44">
        <v>789387691</v>
      </c>
    </row>
    <row r="133" spans="2:4" ht="14.25">
      <c r="B133" s="108" t="s">
        <v>105</v>
      </c>
      <c r="C133" s="102">
        <f>+G20*-1</f>
        <v>-300931</v>
      </c>
      <c r="D133" s="103"/>
    </row>
    <row r="134" spans="2:3" ht="14.25">
      <c r="B134" s="108" t="s">
        <v>106</v>
      </c>
      <c r="C134" s="56">
        <f>+G21*-1</f>
        <v>-108734.857753129</v>
      </c>
    </row>
    <row r="135" spans="2:3" ht="14.25">
      <c r="B135" s="108" t="s">
        <v>119</v>
      </c>
      <c r="C135" s="114">
        <v>-149606</v>
      </c>
    </row>
    <row r="136" spans="2:3" ht="14.25">
      <c r="B136" s="108" t="s">
        <v>128</v>
      </c>
      <c r="C136" s="114">
        <f>+F25</f>
        <v>8877</v>
      </c>
    </row>
    <row r="137" spans="2:3" ht="14.25">
      <c r="B137" s="108" t="s">
        <v>129</v>
      </c>
      <c r="C137" s="114">
        <f aca="true" t="shared" si="9" ref="C137:C143">+G26*-1</f>
        <v>-122182.467819868</v>
      </c>
    </row>
    <row r="138" spans="2:3" ht="14.25">
      <c r="B138" s="108" t="s">
        <v>132</v>
      </c>
      <c r="C138" s="56">
        <f t="shared" si="9"/>
        <v>-36042.5780138634</v>
      </c>
    </row>
    <row r="139" spans="2:3" ht="14.25">
      <c r="B139" s="108" t="s">
        <v>133</v>
      </c>
      <c r="C139" s="56">
        <f t="shared" si="9"/>
        <v>-65998</v>
      </c>
    </row>
    <row r="140" spans="2:3" ht="14.25">
      <c r="B140" s="108" t="s">
        <v>134</v>
      </c>
      <c r="C140" s="56">
        <f t="shared" si="9"/>
        <v>-79211</v>
      </c>
    </row>
    <row r="141" spans="2:3" ht="14.25">
      <c r="B141" s="108" t="s">
        <v>135</v>
      </c>
      <c r="C141" s="56">
        <f t="shared" si="9"/>
        <v>-156640.939601191</v>
      </c>
    </row>
    <row r="142" spans="2:3" ht="14.25">
      <c r="B142" s="108" t="s">
        <v>137</v>
      </c>
      <c r="C142" s="56">
        <f t="shared" si="9"/>
        <v>-74746</v>
      </c>
    </row>
    <row r="143" spans="2:3" ht="14.25">
      <c r="B143" s="108" t="s">
        <v>139</v>
      </c>
      <c r="C143" s="56">
        <f t="shared" si="9"/>
        <v>-70186</v>
      </c>
    </row>
    <row r="144" spans="2:3" ht="14.25">
      <c r="B144" s="108" t="s">
        <v>140</v>
      </c>
      <c r="C144" s="56">
        <f>+G36*-1</f>
        <v>-63798</v>
      </c>
    </row>
    <row r="145" spans="2:3" ht="14.25">
      <c r="B145" s="108" t="s">
        <v>141</v>
      </c>
      <c r="C145" s="56">
        <f>+F37</f>
        <v>28881.079211005</v>
      </c>
    </row>
    <row r="146" spans="2:3" ht="14.25">
      <c r="B146" s="108" t="s">
        <v>142</v>
      </c>
      <c r="C146" s="56">
        <f>+F38</f>
        <v>15932</v>
      </c>
    </row>
    <row r="147" spans="2:3" ht="14.25">
      <c r="B147" s="108" t="s">
        <v>143</v>
      </c>
      <c r="C147" s="56">
        <f aca="true" t="shared" si="10" ref="C147:C154">+G39*-1</f>
        <v>-147442.53948566678</v>
      </c>
    </row>
    <row r="148" spans="2:3" ht="14.25">
      <c r="B148" s="108" t="s">
        <v>145</v>
      </c>
      <c r="C148" s="169">
        <f t="shared" si="10"/>
        <v>-49670.29717556457</v>
      </c>
    </row>
    <row r="149" spans="2:3" ht="14.25">
      <c r="B149" s="108" t="s">
        <v>146</v>
      </c>
      <c r="C149" s="169">
        <f t="shared" si="10"/>
        <v>-265260.3448551749</v>
      </c>
    </row>
    <row r="150" spans="2:3" ht="14.25">
      <c r="B150" s="108" t="s">
        <v>147</v>
      </c>
      <c r="C150" s="169">
        <f t="shared" si="10"/>
        <v>-269257</v>
      </c>
    </row>
    <row r="151" spans="2:3" ht="14.25">
      <c r="B151" s="108" t="s">
        <v>148</v>
      </c>
      <c r="C151" s="169">
        <f t="shared" si="10"/>
        <v>-218735</v>
      </c>
    </row>
    <row r="152" spans="2:3" ht="14.25">
      <c r="B152" s="108" t="s">
        <v>151</v>
      </c>
      <c r="C152" s="169">
        <f t="shared" si="10"/>
        <v>-204579</v>
      </c>
    </row>
    <row r="153" spans="2:3" ht="14.25">
      <c r="B153" s="108" t="s">
        <v>152</v>
      </c>
      <c r="C153" s="169">
        <f t="shared" si="10"/>
        <v>-85525</v>
      </c>
    </row>
    <row r="154" spans="2:3" ht="14.25">
      <c r="B154" s="108" t="s">
        <v>154</v>
      </c>
      <c r="C154" s="169">
        <f t="shared" si="10"/>
        <v>-93064</v>
      </c>
    </row>
    <row r="155" spans="2:3" ht="14.25">
      <c r="B155" s="222" t="s">
        <v>155</v>
      </c>
      <c r="C155" s="169">
        <f>F47</f>
        <v>6099.74361354392</v>
      </c>
    </row>
    <row r="156" spans="2:3" ht="14.25">
      <c r="B156" s="222" t="s">
        <v>156</v>
      </c>
      <c r="C156" s="169">
        <f>+G50*-1</f>
        <v>-200980.273314439</v>
      </c>
    </row>
    <row r="157" spans="2:3" ht="14.25">
      <c r="B157" s="222" t="s">
        <v>157</v>
      </c>
      <c r="C157" s="169">
        <f>+G51*-1</f>
        <v>-92324.7166953036</v>
      </c>
    </row>
    <row r="158" spans="2:3" ht="14.25">
      <c r="B158" s="222" t="s">
        <v>158</v>
      </c>
      <c r="C158" s="169">
        <f>+G52*-1</f>
        <v>-126275.914814385</v>
      </c>
    </row>
    <row r="159" spans="2:3" ht="14.25">
      <c r="B159" s="222" t="s">
        <v>160</v>
      </c>
      <c r="C159" s="169">
        <f>+G53*-1</f>
        <v>-247742.701762771</v>
      </c>
    </row>
    <row r="160" spans="2:3" ht="14.25">
      <c r="B160" s="222" t="s">
        <v>162</v>
      </c>
      <c r="C160" s="169">
        <v>-425056.550210293</v>
      </c>
    </row>
    <row r="161" spans="2:3" ht="14.25">
      <c r="B161" s="222" t="s">
        <v>163</v>
      </c>
      <c r="C161" s="169">
        <f aca="true" t="shared" si="11" ref="C161:C166">+G55*-1</f>
        <v>-713875.948817784</v>
      </c>
    </row>
    <row r="162" spans="2:3" ht="14.25">
      <c r="B162" s="222" t="s">
        <v>164</v>
      </c>
      <c r="C162" s="169">
        <f t="shared" si="11"/>
        <v>-549674.907716844</v>
      </c>
    </row>
    <row r="163" spans="2:3" ht="14.25">
      <c r="B163" s="222" t="s">
        <v>165</v>
      </c>
      <c r="C163" s="169">
        <f t="shared" si="11"/>
        <v>-369572.390363859</v>
      </c>
    </row>
    <row r="164" spans="2:3" ht="14.25">
      <c r="B164" s="222" t="s">
        <v>166</v>
      </c>
      <c r="C164" s="169">
        <f t="shared" si="11"/>
        <v>-436024.310553881</v>
      </c>
    </row>
    <row r="165" spans="2:3" ht="14.25">
      <c r="B165" s="222" t="s">
        <v>167</v>
      </c>
      <c r="C165" s="169">
        <f t="shared" si="11"/>
        <v>-874296.428888174</v>
      </c>
    </row>
    <row r="166" spans="2:3" ht="14.25">
      <c r="B166" s="222" t="s">
        <v>168</v>
      </c>
      <c r="C166" s="169">
        <f t="shared" si="11"/>
        <v>-1314897.93967397</v>
      </c>
    </row>
    <row r="167" spans="2:3" ht="14.25">
      <c r="B167" s="222" t="s">
        <v>169</v>
      </c>
      <c r="C167" s="169">
        <f>+F61</f>
        <v>1256425.9059683238</v>
      </c>
    </row>
    <row r="168" spans="2:3" ht="14.25">
      <c r="B168" s="222" t="s">
        <v>170</v>
      </c>
      <c r="C168" s="169">
        <f>+G64*-1</f>
        <v>-2192006.36735131</v>
      </c>
    </row>
    <row r="169" spans="2:3" ht="14.25">
      <c r="B169" s="222" t="s">
        <v>171</v>
      </c>
      <c r="C169" s="169">
        <f>+G65*-1</f>
        <v>-282680.233112214</v>
      </c>
    </row>
    <row r="170" spans="2:3" ht="14.25">
      <c r="B170" s="222" t="s">
        <v>175</v>
      </c>
      <c r="C170" s="169">
        <f>+F66</f>
        <v>85166.0488957623</v>
      </c>
    </row>
    <row r="171" spans="2:3" ht="14.25">
      <c r="B171" s="222" t="s">
        <v>176</v>
      </c>
      <c r="C171" s="169">
        <f>+G67*-1</f>
        <v>-19194.5076986639</v>
      </c>
    </row>
    <row r="172" spans="2:3" ht="14.25">
      <c r="B172" s="222" t="s">
        <v>178</v>
      </c>
      <c r="C172" s="169">
        <f>+F68</f>
        <v>141579.03654457582</v>
      </c>
    </row>
    <row r="173" spans="2:3" ht="14.25">
      <c r="B173" s="222" t="s">
        <v>179</v>
      </c>
      <c r="C173" s="169">
        <f>+G69*-1</f>
        <v>-165792.813440005</v>
      </c>
    </row>
    <row r="174" spans="2:3" ht="14.25">
      <c r="B174" s="222" t="s">
        <v>180</v>
      </c>
      <c r="C174" s="169">
        <f>+F70</f>
        <v>381273.88306112774</v>
      </c>
    </row>
    <row r="175" spans="2:3" ht="14.25">
      <c r="B175" s="222" t="s">
        <v>181</v>
      </c>
      <c r="C175" s="169">
        <f>+G71*-1</f>
        <v>-498214.32488207</v>
      </c>
    </row>
    <row r="176" spans="2:3" ht="14.25">
      <c r="B176" s="222" t="s">
        <v>183</v>
      </c>
      <c r="C176" s="169">
        <f>+G72*-1</f>
        <v>-725356.099305489</v>
      </c>
    </row>
    <row r="177" spans="2:3" ht="14.25">
      <c r="B177" s="222" t="s">
        <v>184</v>
      </c>
      <c r="C177" s="169">
        <f>+G73*-1</f>
        <v>-794521.969887362</v>
      </c>
    </row>
    <row r="178" spans="2:3" ht="14.25">
      <c r="B178" s="267" t="s">
        <v>191</v>
      </c>
      <c r="C178" s="169">
        <f>+G74*-1</f>
        <v>-240390.612836911</v>
      </c>
    </row>
    <row r="179" spans="2:3" ht="14.25">
      <c r="B179" s="267" t="s">
        <v>192</v>
      </c>
      <c r="C179" s="169">
        <f>+G75*-1</f>
        <v>-120862.470382367</v>
      </c>
    </row>
    <row r="180" spans="2:3" ht="14.25">
      <c r="B180" s="267" t="s">
        <v>193</v>
      </c>
      <c r="C180" s="169">
        <f>+G78*-1</f>
        <v>-1792781.98165171</v>
      </c>
    </row>
    <row r="181" spans="2:3" ht="14.25">
      <c r="B181" s="267" t="s">
        <v>201</v>
      </c>
      <c r="C181" s="169">
        <f>+G79*-1</f>
        <v>-2956527.26103246</v>
      </c>
    </row>
    <row r="182" spans="2:3" ht="14.25">
      <c r="B182" s="267" t="s">
        <v>202</v>
      </c>
      <c r="C182" s="169">
        <f>+G80*-1</f>
        <v>-2239855.99790623</v>
      </c>
    </row>
    <row r="183" spans="2:3" ht="14.25">
      <c r="B183" s="267" t="s">
        <v>203</v>
      </c>
      <c r="C183" s="169">
        <f>+F81</f>
        <v>3828700.084600414</v>
      </c>
    </row>
    <row r="184" spans="2:3" ht="14.25">
      <c r="B184" s="267" t="s">
        <v>204</v>
      </c>
      <c r="C184" s="169">
        <f>+F82</f>
        <v>3078788.623725793</v>
      </c>
    </row>
    <row r="185" spans="2:3" ht="14.25">
      <c r="B185" s="267" t="s">
        <v>206</v>
      </c>
      <c r="C185" s="169">
        <f>+F83</f>
        <v>2110476.9916874394</v>
      </c>
    </row>
    <row r="186" spans="2:3" ht="14.25">
      <c r="B186" s="267" t="s">
        <v>211</v>
      </c>
      <c r="C186" s="169">
        <f>+F84</f>
        <v>739317.3128783358</v>
      </c>
    </row>
    <row r="187" spans="2:3" ht="14.25">
      <c r="B187" s="267" t="s">
        <v>212</v>
      </c>
      <c r="C187" s="169">
        <f>+G85*-1</f>
        <v>-1219572.15090391</v>
      </c>
    </row>
    <row r="188" spans="2:3" ht="14.25">
      <c r="B188" s="267" t="s">
        <v>213</v>
      </c>
      <c r="C188" s="169">
        <f>+G86*-1</f>
        <v>-900118.997118607</v>
      </c>
    </row>
    <row r="189" spans="2:3" ht="14.25">
      <c r="B189" s="267" t="s">
        <v>214</v>
      </c>
      <c r="C189" s="169">
        <f>+G87*-1</f>
        <v>-1668723.07604774</v>
      </c>
    </row>
    <row r="190" spans="2:3" ht="14.25">
      <c r="B190" s="267" t="s">
        <v>215</v>
      </c>
      <c r="C190" s="169">
        <f>+G88*-1</f>
        <v>-10142.521317014</v>
      </c>
    </row>
    <row r="191" spans="2:3" ht="14.25">
      <c r="B191" s="267" t="s">
        <v>216</v>
      </c>
      <c r="C191" s="169">
        <f>+G89*-1</f>
        <v>-843550.473608081</v>
      </c>
    </row>
    <row r="192" spans="2:3" ht="14.25">
      <c r="B192" s="267" t="s">
        <v>218</v>
      </c>
      <c r="C192" s="169">
        <f>+F92</f>
        <v>279963.43006369844</v>
      </c>
    </row>
    <row r="193" spans="2:3" ht="14.25">
      <c r="B193" s="267" t="s">
        <v>219</v>
      </c>
      <c r="C193" s="169">
        <f>-G93</f>
        <v>-455218.123789622</v>
      </c>
    </row>
    <row r="194" spans="2:3" ht="14.25">
      <c r="B194" s="267" t="s">
        <v>220</v>
      </c>
      <c r="C194" s="169">
        <f>+F94</f>
        <v>1575620.904012199</v>
      </c>
    </row>
    <row r="195" spans="2:3" ht="14.25">
      <c r="B195" s="267" t="s">
        <v>221</v>
      </c>
      <c r="C195" s="169">
        <f>+F95</f>
        <v>5342884.6994989775</v>
      </c>
    </row>
    <row r="196" spans="2:3" ht="14.25">
      <c r="B196" s="267" t="s">
        <v>222</v>
      </c>
      <c r="C196" s="169">
        <f>+F96</f>
        <v>2433184.8719078247</v>
      </c>
    </row>
    <row r="197" spans="2:3" ht="14.25">
      <c r="B197" s="267" t="s">
        <v>223</v>
      </c>
      <c r="C197" s="169">
        <f>+F97</f>
        <v>1158371.8478807344</v>
      </c>
    </row>
    <row r="198" spans="2:3" ht="14.25">
      <c r="B198" s="267" t="s">
        <v>224</v>
      </c>
      <c r="C198" s="169">
        <f aca="true" t="shared" si="12" ref="C198:C203">-G98</f>
        <v>-887257.001457109</v>
      </c>
    </row>
    <row r="199" spans="2:3" ht="14.25">
      <c r="B199" s="267" t="s">
        <v>225</v>
      </c>
      <c r="C199" s="169">
        <f t="shared" si="12"/>
        <v>-374207.374704474</v>
      </c>
    </row>
    <row r="200" spans="2:3" ht="14.25">
      <c r="B200" s="267" t="s">
        <v>226</v>
      </c>
      <c r="C200" s="169">
        <f t="shared" si="12"/>
        <v>-494341.346268443</v>
      </c>
    </row>
    <row r="201" spans="2:3" ht="14.25">
      <c r="B201" s="267" t="s">
        <v>227</v>
      </c>
      <c r="C201" s="169">
        <f t="shared" si="12"/>
        <v>-876244.745904673</v>
      </c>
    </row>
    <row r="202" spans="2:3" ht="14.25">
      <c r="B202" s="267" t="s">
        <v>228</v>
      </c>
      <c r="C202" s="169">
        <f t="shared" si="12"/>
        <v>-859380.200884164</v>
      </c>
    </row>
    <row r="203" spans="2:3" ht="14.25">
      <c r="B203" s="267" t="s">
        <v>229</v>
      </c>
      <c r="C203" s="169">
        <f t="shared" si="12"/>
        <v>-815838.874846904</v>
      </c>
    </row>
    <row r="204" spans="2:3" ht="14.25">
      <c r="B204" s="267" t="s">
        <v>231</v>
      </c>
      <c r="C204" s="169">
        <f>F106</f>
        <v>42377.820154899266</v>
      </c>
    </row>
    <row r="205" spans="2:3" ht="14.25">
      <c r="B205" s="267" t="s">
        <v>231</v>
      </c>
      <c r="C205" s="169">
        <f>F107</f>
        <v>147328.15031441255</v>
      </c>
    </row>
  </sheetData>
  <mergeCells count="22">
    <mergeCell ref="H104:H105"/>
    <mergeCell ref="I104:I105"/>
    <mergeCell ref="A109:G109"/>
    <mergeCell ref="A110:G110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wwe</cp:lastModifiedBy>
  <cp:lastPrinted>2006-02-27T08:58:48Z</cp:lastPrinted>
  <dcterms:created xsi:type="dcterms:W3CDTF">2003-08-27T11:38:26Z</dcterms:created>
  <dcterms:modified xsi:type="dcterms:W3CDTF">2009-12-23T09:47:27Z</dcterms:modified>
  <cp:category/>
  <cp:version/>
  <cp:contentType/>
  <cp:contentStatus/>
</cp:coreProperties>
</file>